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bak\Downloads\koveskal\2022. 05. 31\"/>
    </mc:Choice>
  </mc:AlternateContent>
  <xr:revisionPtr revIDLastSave="0" documentId="8_{23FC340C-B230-472B-B29B-F04B3B89EBA7}" xr6:coauthVersionLast="47" xr6:coauthVersionMax="47" xr10:uidLastSave="{00000000-0000-0000-0000-000000000000}"/>
  <bookViews>
    <workbookView xWindow="-120" yWindow="-120" windowWidth="29040" windowHeight="15840" activeTab="7"/>
  </bookViews>
  <sheets>
    <sheet name="1.mérleg " sheetId="6" r:id="rId1"/>
    <sheet name="2.sz.kiad-bev." sheetId="1" r:id="rId2"/>
    <sheet name="3.Táj.adatok műk." sheetId="12" r:id="rId3"/>
    <sheet name="4.Táj.adatok felh." sheetId="13" r:id="rId4"/>
    <sheet name="5. vagyon" sheetId="14" r:id="rId5"/>
    <sheet name="6. maradvány" sheetId="15" r:id="rId6"/>
    <sheet name="7. eredmény" sheetId="16" r:id="rId7"/>
    <sheet name="8. tárgyie." sheetId="17" r:id="rId8"/>
  </sheets>
  <externalReferences>
    <externalReference r:id="rId9"/>
    <externalReference r:id="rId10"/>
  </externalReferences>
  <definedNames>
    <definedName name="beruh">'[2]4.1. táj.'!#REF!</definedName>
    <definedName name="intézmények">'[1]4.1. táj.'!#REF!</definedName>
    <definedName name="_xlnm.Print_Area" localSheetId="0">'1.mérleg '!$B$1:$G$33</definedName>
    <definedName name="_xlnm.Print_Area" localSheetId="1">'2.sz.kiad-bev.'!$A$1:$I$50</definedName>
    <definedName name="_xlnm.Print_Area" localSheetId="2">'3.Táj.adatok műk.'!$A$1:$I$21</definedName>
    <definedName name="_xlnm.Print_Area" localSheetId="3">'4.Táj.adatok felh.'!$A$1:$H$19</definedName>
    <definedName name="_xlnm.Print_Area" localSheetId="4">'5. vagyon'!$A$1:$E$35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36" i="1"/>
  <c r="I35" i="1"/>
  <c r="I33" i="1"/>
  <c r="I31" i="1"/>
  <c r="I27" i="1"/>
  <c r="I25" i="1"/>
  <c r="I18" i="1"/>
  <c r="I17" i="1"/>
  <c r="I16" i="1"/>
  <c r="I14" i="1"/>
  <c r="I10" i="1"/>
  <c r="H17" i="13"/>
  <c r="H10" i="13"/>
  <c r="G17" i="13"/>
  <c r="G10" i="13"/>
  <c r="H38" i="1"/>
  <c r="I38" i="1" s="1"/>
  <c r="G23" i="6" s="1"/>
  <c r="G20" i="6" s="1"/>
  <c r="H42" i="1"/>
  <c r="I42" i="1" s="1"/>
  <c r="H12" i="1"/>
  <c r="H9" i="1"/>
  <c r="I9" i="1" s="1"/>
  <c r="G27" i="6"/>
  <c r="G25" i="6"/>
  <c r="I19" i="12"/>
  <c r="G11" i="6"/>
  <c r="F27" i="6"/>
  <c r="F25" i="6"/>
  <c r="H19" i="12"/>
  <c r="F23" i="6"/>
  <c r="H17" i="12" s="1"/>
  <c r="F17" i="6"/>
  <c r="G17" i="6" s="1"/>
  <c r="F11" i="6"/>
  <c r="F8" i="6"/>
  <c r="F5" i="6" s="1"/>
  <c r="F17" i="13"/>
  <c r="F10" i="13"/>
  <c r="G38" i="1"/>
  <c r="G42" i="1"/>
  <c r="G12" i="1"/>
  <c r="G19" i="1" s="1"/>
  <c r="G9" i="1"/>
  <c r="E27" i="6"/>
  <c r="E25" i="6"/>
  <c r="G19" i="12" s="1"/>
  <c r="E17" i="6"/>
  <c r="G12" i="12" s="1"/>
  <c r="E11" i="6"/>
  <c r="E8" i="6"/>
  <c r="G10" i="12" s="1"/>
  <c r="E5" i="6"/>
  <c r="E19" i="6" s="1"/>
  <c r="C21" i="12"/>
  <c r="C13" i="12"/>
  <c r="C18" i="13" s="1"/>
  <c r="C19" i="13"/>
  <c r="C17" i="13"/>
  <c r="C10" i="13"/>
  <c r="D17" i="6"/>
  <c r="F12" i="12" s="1"/>
  <c r="F13" i="12" s="1"/>
  <c r="E18" i="13" s="1"/>
  <c r="D8" i="6"/>
  <c r="F38" i="1"/>
  <c r="D23" i="6" s="1"/>
  <c r="F12" i="1"/>
  <c r="F9" i="1"/>
  <c r="F19" i="1" s="1"/>
  <c r="E17" i="13"/>
  <c r="E10" i="13"/>
  <c r="F10" i="12"/>
  <c r="D27" i="6"/>
  <c r="D25" i="6"/>
  <c r="F19" i="12" s="1"/>
  <c r="D11" i="6"/>
  <c r="D5" i="6"/>
  <c r="D19" i="6" s="1"/>
  <c r="F42" i="1"/>
  <c r="D17" i="13"/>
  <c r="D10" i="13"/>
  <c r="E21" i="12"/>
  <c r="D21" i="12"/>
  <c r="E13" i="12"/>
  <c r="D13" i="12"/>
  <c r="D18" i="13"/>
  <c r="D19" i="13"/>
  <c r="E23" i="6"/>
  <c r="G17" i="12" s="1"/>
  <c r="G21" i="12" s="1"/>
  <c r="F19" i="13" s="1"/>
  <c r="G23" i="1"/>
  <c r="H23" i="1"/>
  <c r="I23" i="1" s="1"/>
  <c r="I17" i="12" l="1"/>
  <c r="H21" i="12"/>
  <c r="F17" i="12"/>
  <c r="F21" i="12" s="1"/>
  <c r="E19" i="13" s="1"/>
  <c r="D20" i="6"/>
  <c r="D33" i="6" s="1"/>
  <c r="G5" i="6"/>
  <c r="F19" i="6"/>
  <c r="G19" i="6" s="1"/>
  <c r="G13" i="12"/>
  <c r="F18" i="13" s="1"/>
  <c r="H10" i="12"/>
  <c r="F23" i="1"/>
  <c r="I12" i="1"/>
  <c r="H12" i="12"/>
  <c r="I12" i="12" s="1"/>
  <c r="F20" i="6"/>
  <c r="F33" i="6" s="1"/>
  <c r="G8" i="6"/>
  <c r="H19" i="1"/>
  <c r="I19" i="1" s="1"/>
  <c r="E20" i="6"/>
  <c r="E33" i="6" s="1"/>
  <c r="G19" i="13" l="1"/>
  <c r="H19" i="13" s="1"/>
  <c r="I21" i="12"/>
  <c r="G33" i="6"/>
  <c r="H13" i="12"/>
  <c r="I10" i="12"/>
  <c r="I13" i="12" l="1"/>
  <c r="G18" i="13"/>
  <c r="H18" i="13" s="1"/>
</calcChain>
</file>

<file path=xl/sharedStrings.xml><?xml version="1.0" encoding="utf-8"?>
<sst xmlns="http://schemas.openxmlformats.org/spreadsheetml/2006/main" count="309" uniqueCount="239">
  <si>
    <t>BEVÉTELEK</t>
  </si>
  <si>
    <t>Köveskál és Térsége  Szennyvíz Társulás</t>
  </si>
  <si>
    <t>Bevételek összesen:</t>
  </si>
  <si>
    <t>Pénzügyi szolgáltatás kiadás teljesítése</t>
  </si>
  <si>
    <t>Szolgálatás összesen:</t>
  </si>
  <si>
    <t>Kiadások összesen:</t>
  </si>
  <si>
    <t>Működési célú kamatbevétel</t>
  </si>
  <si>
    <t>KIADÁSOK</t>
  </si>
  <si>
    <t>Felhalmozási kiadások összesen:</t>
  </si>
  <si>
    <t>Tartalék</t>
  </si>
  <si>
    <t>052080Szennyvízcsatorna építése, fenntartása, üzemeltetése</t>
  </si>
  <si>
    <t>B408</t>
  </si>
  <si>
    <t>K3</t>
  </si>
  <si>
    <t>Dologi kiadások</t>
  </si>
  <si>
    <t>K336</t>
  </si>
  <si>
    <t>Szakmai tevékenységet segítő szolgáltatások</t>
  </si>
  <si>
    <t>K337</t>
  </si>
  <si>
    <t>Egyéb szolgáltatások</t>
  </si>
  <si>
    <t>K352</t>
  </si>
  <si>
    <t>Fizetendő általános forgalmi adó</t>
  </si>
  <si>
    <t>K512</t>
  </si>
  <si>
    <t>Megnevezés</t>
  </si>
  <si>
    <t>Közhatalmi bevételek</t>
  </si>
  <si>
    <t>Működési bevételek</t>
  </si>
  <si>
    <t>Személyi juttatás</t>
  </si>
  <si>
    <t>Egyéb működési célú kiadások</t>
  </si>
  <si>
    <t>Működési célú átvett pénzeszközök</t>
  </si>
  <si>
    <t>Felhalmozási bevételek</t>
  </si>
  <si>
    <t>Felhalmozási célú átvett pénzeszközök</t>
  </si>
  <si>
    <t>Működési bevételek összesen:</t>
  </si>
  <si>
    <t>B1</t>
  </si>
  <si>
    <t>Működési célú támogatások államháztartáson belülről</t>
  </si>
  <si>
    <t>B3</t>
  </si>
  <si>
    <t>B4</t>
  </si>
  <si>
    <t>B6</t>
  </si>
  <si>
    <t>Felhalmozási bevételek összesen:</t>
  </si>
  <si>
    <t>B2</t>
  </si>
  <si>
    <t>Felhalmozási célú támogatások államháztartáson belülről</t>
  </si>
  <si>
    <t>B5</t>
  </si>
  <si>
    <t>B7</t>
  </si>
  <si>
    <t>B8</t>
  </si>
  <si>
    <t>Finanszírozási bevételek</t>
  </si>
  <si>
    <t>BEVÉTELEK összesen:</t>
  </si>
  <si>
    <t>Működési kiadások összesen:</t>
  </si>
  <si>
    <t>K1</t>
  </si>
  <si>
    <t>K2</t>
  </si>
  <si>
    <t>Munkaadót terhelő járulékok</t>
  </si>
  <si>
    <t>K4</t>
  </si>
  <si>
    <t>Ellátotak pénzbeli juttatásai</t>
  </si>
  <si>
    <t>K5</t>
  </si>
  <si>
    <t>K6</t>
  </si>
  <si>
    <t>Beruházások</t>
  </si>
  <si>
    <t>K7</t>
  </si>
  <si>
    <t>Felújítások</t>
  </si>
  <si>
    <t xml:space="preserve">K8 </t>
  </si>
  <si>
    <t>Egyéb felhalmozási célú kiadások</t>
  </si>
  <si>
    <t>K9</t>
  </si>
  <si>
    <t>Finanszírozási kiadások</t>
  </si>
  <si>
    <t>KIADÁSOK összesen:</t>
  </si>
  <si>
    <t>KIADÁSOK ÖSSZESEN:</t>
  </si>
  <si>
    <t>Tájékoztató adatok a MŰKÖDÉSI bevételek és kiadások alakulásáról</t>
  </si>
  <si>
    <t>Működési célú bevételek összesen</t>
  </si>
  <si>
    <t>Személyi juttatások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</si>
  <si>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</si>
  <si>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</si>
  <si>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</si>
  <si>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</si>
  <si>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</si>
  <si>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Tájékotató adatok a FELHALMOZÁSI célú bevételek és kiadások alakulásáról</t>
  </si>
  <si>
    <t>Felhalmozási célú bevételek összesen</t>
  </si>
  <si>
    <t>Felhalmozási célú kiadások összesen</t>
  </si>
  <si>
    <t>BEVÉTELEK összesen</t>
  </si>
  <si>
    <t>KIADÁSOK összesen</t>
  </si>
  <si>
    <t>KÖVESKÁL ÉS TÉRSÉGE SZENNYVÍZ TÁRSULÁS</t>
  </si>
  <si>
    <t>(adatok Ft – ban )</t>
  </si>
  <si>
    <t>(adatok  Ft – ban )</t>
  </si>
  <si>
    <t>Ft-ban</t>
  </si>
  <si>
    <t>Köveskál és Térsége Szennyvíz Társulás</t>
  </si>
  <si>
    <t>eredeti  előirányzat</t>
  </si>
  <si>
    <t>GFT-vel kapcsolatos hatósági díj</t>
  </si>
  <si>
    <t>K321</t>
  </si>
  <si>
    <t>Informatikai szolgáltatások igénybevétele</t>
  </si>
  <si>
    <t>Honlap üzemeltetés</t>
  </si>
  <si>
    <t>K351</t>
  </si>
  <si>
    <t>Működési célú előzetesen felszámított áfa</t>
  </si>
  <si>
    <t>B406</t>
  </si>
  <si>
    <t>Kiszámlázott általános forgalmi adó</t>
  </si>
  <si>
    <t>B402</t>
  </si>
  <si>
    <t>Szolgáltatások ellenértéke</t>
  </si>
  <si>
    <t>Víziközmű eszközhasználati díj</t>
  </si>
  <si>
    <t>eredeti előirányzat</t>
  </si>
  <si>
    <t>rovat</t>
  </si>
  <si>
    <t>K334</t>
  </si>
  <si>
    <t>Karbantartási szolgáltatások</t>
  </si>
  <si>
    <t>Ügyvédi munka díja</t>
  </si>
  <si>
    <t>karbantartási munkák</t>
  </si>
  <si>
    <t xml:space="preserve"> Számlakibocsátás után 2020.  évre vonatkozó</t>
  </si>
  <si>
    <t>2019. teljesítés</t>
  </si>
  <si>
    <t>2021. évi költségvetés</t>
  </si>
  <si>
    <t>018030 Támogatási célú finanszírozási műveletek</t>
  </si>
  <si>
    <t>09813</t>
  </si>
  <si>
    <t>Előző év költségvetési maradványának igénybevétele</t>
  </si>
  <si>
    <t>B407</t>
  </si>
  <si>
    <t>Általános forgalmi adó visszatérítése</t>
  </si>
  <si>
    <t>2021. évi Költségvetés Mérlege</t>
  </si>
  <si>
    <t>2021. évi eredeti</t>
  </si>
  <si>
    <t>2020. teljesítés</t>
  </si>
  <si>
    <t>módosított  előirányzat</t>
  </si>
  <si>
    <t>2021. évi módosított</t>
  </si>
  <si>
    <t xml:space="preserve">2021. évi módosított </t>
  </si>
  <si>
    <t>#</t>
  </si>
  <si>
    <t>Előző időszak</t>
  </si>
  <si>
    <t>Módosítások (+/-)</t>
  </si>
  <si>
    <t>Tárgyi időszak</t>
  </si>
  <si>
    <t>06</t>
  </si>
  <si>
    <t>10</t>
  </si>
  <si>
    <t>A/II Tárgyi eszközök  (=A/II/1+...+A/II/5)</t>
  </si>
  <si>
    <t>29</t>
  </si>
  <si>
    <t>A) NEMZETI VAGYONBA TARTOZÓ BEFEKTETETT ESZKÖZÖK (=A/I+A/II+A/III+A/IV)</t>
  </si>
  <si>
    <t>50</t>
  </si>
  <si>
    <t>C/II/1 Forintpénztár</t>
  </si>
  <si>
    <t>53</t>
  </si>
  <si>
    <t>C/II Pénztárak, csekkek, betétkönyvek (=C/II/1+C/II/2+C/II/3)</t>
  </si>
  <si>
    <t>54</t>
  </si>
  <si>
    <t>C/III/1 Kincstáron kívüli forintszámlák</t>
  </si>
  <si>
    <t>56</t>
  </si>
  <si>
    <t>C/III Forintszámlák (=C/III/1+C/III/2)</t>
  </si>
  <si>
    <t>60</t>
  </si>
  <si>
    <t>C) PÉNZESZKÖZÖK (=C/I+…+C/IV)</t>
  </si>
  <si>
    <t>146</t>
  </si>
  <si>
    <t>D/III/1 Adott előlegek (=D/III/1a+…+D/III/1f)</t>
  </si>
  <si>
    <t>152</t>
  </si>
  <si>
    <t>D/III/1f - ebből: túlfizetések, téves és visszajáró kifizetések</t>
  </si>
  <si>
    <t>161</t>
  </si>
  <si>
    <t>D/III Követelés jellegű sajátos elszámolások (=D/III/1+…+D/III/9)</t>
  </si>
  <si>
    <t>162</t>
  </si>
  <si>
    <t>D) KÖVETELÉSEK  (=D/I+D/II+D/III)</t>
  </si>
  <si>
    <t>164</t>
  </si>
  <si>
    <t>E/I/2 Más előzetesen felszámított levonható általános forgalmi adó</t>
  </si>
  <si>
    <t>166</t>
  </si>
  <si>
    <t>E/I/4 Más előzetesen felszámított nem levonható általános forgalmi adó</t>
  </si>
  <si>
    <t>167</t>
  </si>
  <si>
    <t>E/I Előzetesen felszámított általános forgalmi adó elszámolása (=E/I/1+…+E/I/4)</t>
  </si>
  <si>
    <t>169</t>
  </si>
  <si>
    <t>E/II/2 Más fizetendő általános forgalmi adó</t>
  </si>
  <si>
    <t>170</t>
  </si>
  <si>
    <t>E/II Fizetendő általános forgalmi adó elszámolása (=E/II/1+E/II/2)</t>
  </si>
  <si>
    <t>174</t>
  </si>
  <si>
    <t>E) EGYÉB SAJÁTOS ELSZÁMOLÁSOK (=E/I+E/II+E/III)</t>
  </si>
  <si>
    <t>179</t>
  </si>
  <si>
    <t>ESZKÖZÖK ÖSSZESEN (=A+B+C+D+E+F)</t>
  </si>
  <si>
    <t>180</t>
  </si>
  <si>
    <t>G/I  Nemzeti vagyon induláskori értéke</t>
  </si>
  <si>
    <t>181</t>
  </si>
  <si>
    <t>G/II Nemzeti vagyon változásai</t>
  </si>
  <si>
    <t>182</t>
  </si>
  <si>
    <t>G/III Egyéb eszközök induláskori értéke és változásai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</si>
  <si>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</si>
  <si>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</si>
  <si>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</si>
  <si>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</si>
  <si>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</si>
  <si>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</si>
  <si>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</si>
  <si>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</si>
  <si>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</si>
  <si>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</si>
  <si>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247</t>
  </si>
  <si>
    <t>H) KÖTELEZETTSÉGEK (=H/I+H/II+H/III)</t>
  </si>
  <si>
    <t>253</t>
  </si>
  <si>
    <t>FORRÁSOK ÖSSZESEN (=G+H+I+J)</t>
  </si>
  <si>
    <t>07/A - Maradványkimutatás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</si>
  <si>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</si>
  <si>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</si>
  <si>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</si>
  <si>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</si>
  <si>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</si>
  <si>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</si>
  <si>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</si>
  <si>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</si>
  <si>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</si>
  <si>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</si>
  <si>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</si>
  <si>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</si>
  <si>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</si>
  <si>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</si>
  <si>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</si>
  <si>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</si>
  <si>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13/A - Eredménykimutatás</t>
  </si>
  <si>
    <t>02 Eszközök és szolgáltatások értékesítése nettó eredményszemléletű bevételei</t>
  </si>
  <si>
    <t>I Tevékenység nettó eredményszemléletű bevétele (=01+02+03)</t>
  </si>
  <si>
    <t>14</t>
  </si>
  <si>
    <t>11 Igénybe vett szolgáltatások értéke</t>
  </si>
  <si>
    <t>IV Anyagjellegű ráfordítások (=10+11+12+13)</t>
  </si>
  <si>
    <t>22</t>
  </si>
  <si>
    <t>VI Értékcsökkenési leírás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</si>
  <si>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</si>
  <si>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</si>
  <si>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</si>
  <si>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</si>
  <si>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</si>
  <si>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</si>
  <si>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</si>
  <si>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</si>
  <si>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</si>
  <si>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</si>
  <si>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</si>
  <si>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</si>
  <si>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</si>
  <si>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</si>
  <si>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</si>
  <si>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</si>
  <si>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</si>
  <si>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</si>
  <si>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</si>
  <si>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Bruttó érték összesen (=01+08-14)</t>
  </si>
  <si>
    <t>16</t>
  </si>
  <si>
    <t>Terv szerinti értékcsökkenés nyitó állománya</t>
  </si>
  <si>
    <t>Terv szerinti értékcsökkenés növekedése</t>
  </si>
  <si>
    <t>19</t>
  </si>
  <si>
    <t>Terv szerinti értékcsökkenés záró állománya  (=16+17-18)</t>
  </si>
  <si>
    <t>Értékcsökkenés összesen (=19+23)</t>
  </si>
  <si>
    <t>25</t>
  </si>
  <si>
    <t>Eszközök nettó értéke (=15-24)</t>
  </si>
  <si>
    <t>1. melléklet az .../2022. (....) társulási határozathoz</t>
  </si>
  <si>
    <t>pénzügyi teljesítés</t>
  </si>
  <si>
    <t>pénzügyi teljesítés %-a</t>
  </si>
  <si>
    <t>2. melléklet a ….../2022. (....) társulási határozathoz</t>
  </si>
  <si>
    <t>3. melléklet az .../2022.(…..)  társulási határozathoz</t>
  </si>
  <si>
    <t>4. melléklet az .../2022.(…...) társulási határozathoz</t>
  </si>
  <si>
    <t>5. melléklet az .../2022.(…...) társulási határozathoz</t>
  </si>
  <si>
    <t>6. melléklet az .../2022.(…...) társulási határozathoz</t>
  </si>
  <si>
    <t>7. melléklet az .../2022.(…...) társulási határozathoz</t>
  </si>
  <si>
    <t>8. melléklet az .../2022.(…...) társulási határozathoz</t>
  </si>
  <si>
    <t>2021. pénzügyi teljesítés</t>
  </si>
  <si>
    <t>2021. pénzügyi teljesítés %-a</t>
  </si>
  <si>
    <t xml:space="preserve">2021. pénzügyi teljesítés </t>
  </si>
  <si>
    <t>vagyonmérleg</t>
  </si>
  <si>
    <t>A/II/2 Gépek, berendezések, felszerelések, járművek, forgalomképes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</si>
</sst>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1" fillId="0" borderId="0"/>
    <xf numFmtId="0" fontId="6" fillId="0" borderId="0"/>
    <xf numFmtId="0" fontId="1" fillId="0" borderId="0"/>
  </cellStyleXfs>
  <cellXfs count="157">
    <xf numFmtId="0" fontId="0" fillId="0" borderId="0" xfId="0"/>
    <xf numFmtId="0" fontId="1" fillId="0" borderId="0" xfId="5" applyFont="1"/>
    <xf numFmtId="0" fontId="2" fillId="0" borderId="0" xfId="0" applyFont="1"/>
    <xf numFmtId="0" fontId="3" fillId="0" borderId="0" xfId="5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3" fontId="7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 applyAlignment="1">
      <alignment horizontal="left"/>
    </xf>
    <xf numFmtId="3" fontId="6" fillId="0" borderId="7" xfId="0" applyNumberFormat="1" applyFont="1" applyBorder="1"/>
    <xf numFmtId="0" fontId="6" fillId="0" borderId="7" xfId="0" applyFont="1" applyBorder="1"/>
    <xf numFmtId="0" fontId="7" fillId="0" borderId="6" xfId="0" applyFont="1" applyBorder="1" applyAlignment="1">
      <alignment horizontal="left"/>
    </xf>
    <xf numFmtId="3" fontId="7" fillId="0" borderId="7" xfId="0" applyNumberFormat="1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0" xfId="0" applyFont="1"/>
    <xf numFmtId="0" fontId="6" fillId="0" borderId="6" xfId="0" applyFont="1" applyBorder="1"/>
    <xf numFmtId="0" fontId="7" fillId="0" borderId="8" xfId="0" applyFont="1" applyBorder="1"/>
    <xf numFmtId="0" fontId="6" fillId="0" borderId="9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6" fillId="0" borderId="6" xfId="0" applyFont="1" applyBorder="1" applyAlignment="1">
      <alignment horizontal="justify"/>
    </xf>
    <xf numFmtId="0" fontId="7" fillId="0" borderId="9" xfId="0" applyFont="1" applyBorder="1"/>
    <xf numFmtId="0" fontId="1" fillId="0" borderId="0" xfId="5" applyBorder="1"/>
    <xf numFmtId="0" fontId="0" fillId="0" borderId="0" xfId="0" applyBorder="1"/>
    <xf numFmtId="0" fontId="5" fillId="0" borderId="0" xfId="5" applyFont="1" applyFill="1" applyBorder="1"/>
    <xf numFmtId="0" fontId="1" fillId="0" borderId="0" xfId="5" applyFill="1" applyBorder="1"/>
    <xf numFmtId="0" fontId="6" fillId="0" borderId="0" xfId="4" applyFont="1"/>
    <xf numFmtId="0" fontId="6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wrapText="1"/>
    </xf>
    <xf numFmtId="0" fontId="9" fillId="0" borderId="10" xfId="2" applyFont="1" applyBorder="1" applyAlignment="1">
      <alignment horizontal="left"/>
    </xf>
    <xf numFmtId="3" fontId="9" fillId="0" borderId="4" xfId="4" applyNumberFormat="1" applyFont="1" applyBorder="1" applyAlignment="1">
      <alignment horizontal="right" vertical="center" wrapText="1"/>
    </xf>
    <xf numFmtId="3" fontId="6" fillId="0" borderId="4" xfId="2" applyNumberFormat="1" applyFont="1" applyBorder="1"/>
    <xf numFmtId="0" fontId="10" fillId="0" borderId="0" xfId="4" applyFont="1"/>
    <xf numFmtId="0" fontId="9" fillId="0" borderId="0" xfId="2" applyFont="1" applyBorder="1" applyAlignment="1">
      <alignment horizontal="left"/>
    </xf>
    <xf numFmtId="3" fontId="9" fillId="0" borderId="7" xfId="4" applyNumberFormat="1" applyFont="1" applyBorder="1" applyAlignment="1">
      <alignment horizontal="right" vertical="center" wrapText="1"/>
    </xf>
    <xf numFmtId="3" fontId="6" fillId="0" borderId="7" xfId="2" applyNumberFormat="1" applyFont="1" applyBorder="1"/>
    <xf numFmtId="0" fontId="9" fillId="0" borderId="0" xfId="4" applyFont="1" applyBorder="1" applyAlignment="1">
      <alignment vertical="center" wrapText="1"/>
    </xf>
    <xf numFmtId="0" fontId="11" fillId="0" borderId="0" xfId="4" applyFont="1" applyBorder="1" applyAlignment="1">
      <alignment wrapText="1"/>
    </xf>
    <xf numFmtId="3" fontId="11" fillId="0" borderId="7" xfId="4" applyNumberFormat="1" applyFont="1" applyBorder="1" applyAlignment="1">
      <alignment horizontal="right" wrapText="1"/>
    </xf>
    <xf numFmtId="0" fontId="9" fillId="0" borderId="7" xfId="4" applyFont="1" applyBorder="1"/>
    <xf numFmtId="0" fontId="9" fillId="0" borderId="0" xfId="2" applyFont="1" applyBorder="1" applyAlignment="1">
      <alignment horizontal="justify"/>
    </xf>
    <xf numFmtId="3" fontId="9" fillId="0" borderId="7" xfId="2" applyNumberFormat="1" applyFont="1" applyBorder="1"/>
    <xf numFmtId="0" fontId="6" fillId="0" borderId="0" xfId="4"/>
    <xf numFmtId="0" fontId="6" fillId="0" borderId="0" xfId="4" applyBorder="1"/>
    <xf numFmtId="0" fontId="9" fillId="0" borderId="0" xfId="4" applyFont="1" applyBorder="1"/>
    <xf numFmtId="0" fontId="0" fillId="0" borderId="0" xfId="0" applyAlignment="1">
      <alignment horizontal="right"/>
    </xf>
    <xf numFmtId="0" fontId="1" fillId="0" borderId="0" xfId="5" applyFont="1" applyFill="1" applyBorder="1"/>
    <xf numFmtId="0" fontId="0" fillId="0" borderId="5" xfId="0" applyBorder="1"/>
    <xf numFmtId="0" fontId="0" fillId="0" borderId="5" xfId="0" applyFill="1" applyBorder="1"/>
    <xf numFmtId="3" fontId="0" fillId="0" borderId="5" xfId="0" applyNumberFormat="1" applyFill="1" applyBorder="1"/>
    <xf numFmtId="3" fontId="1" fillId="0" borderId="5" xfId="5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0" fontId="1" fillId="0" borderId="10" xfId="5" applyFont="1" applyBorder="1"/>
    <xf numFmtId="0" fontId="1" fillId="0" borderId="10" xfId="5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5" fillId="3" borderId="9" xfId="5" applyFont="1" applyFill="1" applyBorder="1"/>
    <xf numFmtId="0" fontId="1" fillId="3" borderId="9" xfId="5" applyFill="1" applyBorder="1"/>
    <xf numFmtId="3" fontId="5" fillId="3" borderId="5" xfId="5" applyNumberFormat="1" applyFont="1" applyFill="1" applyBorder="1"/>
    <xf numFmtId="0" fontId="0" fillId="3" borderId="9" xfId="0" applyFill="1" applyBorder="1"/>
    <xf numFmtId="0" fontId="2" fillId="3" borderId="11" xfId="0" applyFont="1" applyFill="1" applyBorder="1"/>
    <xf numFmtId="3" fontId="4" fillId="3" borderId="12" xfId="0" applyNumberFormat="1" applyFont="1" applyFill="1" applyBorder="1"/>
    <xf numFmtId="49" fontId="1" fillId="3" borderId="8" xfId="5" applyNumberFormat="1" applyFont="1" applyFill="1" applyBorder="1"/>
    <xf numFmtId="0" fontId="1" fillId="3" borderId="13" xfId="5" applyFill="1" applyBorder="1"/>
    <xf numFmtId="49" fontId="1" fillId="0" borderId="5" xfId="5" applyNumberFormat="1" applyFont="1" applyFill="1" applyBorder="1"/>
    <xf numFmtId="0" fontId="1" fillId="0" borderId="6" xfId="5" applyFill="1" applyBorder="1"/>
    <xf numFmtId="49" fontId="1" fillId="0" borderId="5" xfId="5" applyNumberFormat="1" applyFont="1" applyBorder="1"/>
    <xf numFmtId="0" fontId="1" fillId="0" borderId="0" xfId="5" applyFont="1" applyBorder="1"/>
    <xf numFmtId="0" fontId="1" fillId="0" borderId="6" xfId="5" applyBorder="1"/>
    <xf numFmtId="49" fontId="1" fillId="3" borderId="5" xfId="5" applyNumberFormat="1" applyFont="1" applyFill="1" applyBorder="1"/>
    <xf numFmtId="0" fontId="1" fillId="3" borderId="0" xfId="5" applyFill="1" applyBorder="1"/>
    <xf numFmtId="0" fontId="1" fillId="3" borderId="6" xfId="5" applyFill="1" applyBorder="1"/>
    <xf numFmtId="0" fontId="1" fillId="0" borderId="5" xfId="5" applyBorder="1"/>
    <xf numFmtId="0" fontId="0" fillId="3" borderId="13" xfId="0" applyFill="1" applyBorder="1"/>
    <xf numFmtId="49" fontId="0" fillId="0" borderId="5" xfId="0" applyNumberFormat="1" applyBorder="1"/>
    <xf numFmtId="0" fontId="2" fillId="0" borderId="0" xfId="0" applyFont="1" applyBorder="1"/>
    <xf numFmtId="0" fontId="2" fillId="0" borderId="6" xfId="0" applyFont="1" applyBorder="1"/>
    <xf numFmtId="0" fontId="0" fillId="0" borderId="6" xfId="0" applyBorder="1"/>
    <xf numFmtId="49" fontId="2" fillId="0" borderId="5" xfId="0" applyNumberFormat="1" applyFont="1" applyBorder="1"/>
    <xf numFmtId="49" fontId="2" fillId="3" borderId="12" xfId="0" applyNumberFormat="1" applyFont="1" applyFill="1" applyBorder="1"/>
    <xf numFmtId="0" fontId="2" fillId="3" borderId="14" xfId="0" applyFont="1" applyFill="1" applyBorder="1"/>
    <xf numFmtId="0" fontId="7" fillId="0" borderId="6" xfId="0" applyFont="1" applyBorder="1"/>
    <xf numFmtId="0" fontId="7" fillId="3" borderId="13" xfId="0" applyFont="1" applyFill="1" applyBorder="1"/>
    <xf numFmtId="3" fontId="7" fillId="3" borderId="15" xfId="0" applyNumberFormat="1" applyFont="1" applyFill="1" applyBorder="1"/>
    <xf numFmtId="3" fontId="7" fillId="3" borderId="7" xfId="0" applyNumberFormat="1" applyFont="1" applyFill="1" applyBorder="1"/>
    <xf numFmtId="0" fontId="11" fillId="3" borderId="9" xfId="4" applyFont="1" applyFill="1" applyBorder="1" applyAlignment="1">
      <alignment wrapText="1"/>
    </xf>
    <xf numFmtId="3" fontId="11" fillId="3" borderId="15" xfId="4" applyNumberFormat="1" applyFont="1" applyFill="1" applyBorder="1" applyAlignment="1">
      <alignment vertical="center"/>
    </xf>
    <xf numFmtId="3" fontId="11" fillId="3" borderId="15" xfId="4" applyNumberFormat="1" applyFont="1" applyFill="1" applyBorder="1" applyAlignment="1">
      <alignment horizontal="right" wrapText="1"/>
    </xf>
    <xf numFmtId="0" fontId="7" fillId="0" borderId="14" xfId="4" applyFont="1" applyBorder="1" applyAlignment="1">
      <alignment horizontal="center" vertical="center" wrapText="1"/>
    </xf>
    <xf numFmtId="0" fontId="9" fillId="0" borderId="6" xfId="4" applyFont="1" applyBorder="1"/>
    <xf numFmtId="0" fontId="9" fillId="3" borderId="7" xfId="4" applyFont="1" applyFill="1" applyBorder="1"/>
    <xf numFmtId="0" fontId="9" fillId="3" borderId="15" xfId="4" applyFont="1" applyFill="1" applyBorder="1"/>
    <xf numFmtId="0" fontId="6" fillId="0" borderId="1" xfId="4" applyFont="1" applyBorder="1" applyAlignment="1">
      <alignment shrinkToFit="1"/>
    </xf>
    <xf numFmtId="0" fontId="6" fillId="0" borderId="3" xfId="4" applyFont="1" applyBorder="1"/>
    <xf numFmtId="0" fontId="9" fillId="0" borderId="6" xfId="2" applyFont="1" applyBorder="1"/>
    <xf numFmtId="0" fontId="9" fillId="3" borderId="13" xfId="4" applyFont="1" applyFill="1" applyBorder="1"/>
    <xf numFmtId="3" fontId="11" fillId="3" borderId="15" xfId="4" applyNumberFormat="1" applyFont="1" applyFill="1" applyBorder="1" applyAlignment="1">
      <alignment horizontal="right" vertical="center" wrapText="1"/>
    </xf>
    <xf numFmtId="3" fontId="11" fillId="3" borderId="1" xfId="4" applyNumberFormat="1" applyFont="1" applyFill="1" applyBorder="1" applyAlignment="1">
      <alignment wrapText="1"/>
    </xf>
    <xf numFmtId="0" fontId="9" fillId="3" borderId="14" xfId="4" applyFont="1" applyFill="1" applyBorder="1"/>
    <xf numFmtId="0" fontId="11" fillId="3" borderId="11" xfId="4" applyFont="1" applyFill="1" applyBorder="1" applyAlignment="1">
      <alignment wrapText="1"/>
    </xf>
    <xf numFmtId="3" fontId="11" fillId="3" borderId="15" xfId="4" applyNumberFormat="1" applyFont="1" applyFill="1" applyBorder="1" applyAlignment="1">
      <alignment wrapText="1"/>
    </xf>
    <xf numFmtId="0" fontId="2" fillId="0" borderId="0" xfId="0" applyFont="1" applyFill="1" applyBorder="1"/>
    <xf numFmtId="49" fontId="1" fillId="0" borderId="0" xfId="5" applyNumberFormat="1" applyBorder="1"/>
    <xf numFmtId="3" fontId="0" fillId="0" borderId="0" xfId="0" applyNumberFormat="1" applyBorder="1"/>
    <xf numFmtId="3" fontId="4" fillId="3" borderId="8" xfId="0" applyNumberFormat="1" applyFont="1" applyFill="1" applyBorder="1"/>
    <xf numFmtId="3" fontId="4" fillId="3" borderId="9" xfId="0" applyNumberFormat="1" applyFont="1" applyFill="1" applyBorder="1"/>
    <xf numFmtId="0" fontId="0" fillId="0" borderId="7" xfId="0" applyBorder="1"/>
    <xf numFmtId="3" fontId="4" fillId="3" borderId="15" xfId="0" applyNumberFormat="1" applyFont="1" applyFill="1" applyBorder="1"/>
    <xf numFmtId="3" fontId="0" fillId="0" borderId="7" xfId="0" applyNumberFormat="1" applyBorder="1"/>
    <xf numFmtId="0" fontId="12" fillId="2" borderId="0" xfId="3" applyFont="1" applyFill="1" applyAlignment="1">
      <alignment horizontal="center" vertical="top" wrapText="1"/>
    </xf>
    <xf numFmtId="0" fontId="1" fillId="0" borderId="0" xfId="3"/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left" vertical="top" wrapText="1"/>
    </xf>
    <xf numFmtId="3" fontId="13" fillId="0" borderId="0" xfId="3" applyNumberFormat="1" applyFont="1" applyAlignment="1">
      <alignment horizontal="righ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left" vertical="top" wrapText="1"/>
    </xf>
    <xf numFmtId="3" fontId="14" fillId="0" borderId="0" xfId="3" applyNumberFormat="1" applyFont="1" applyAlignment="1">
      <alignment horizontal="right" vertical="top" wrapText="1"/>
    </xf>
    <xf numFmtId="10" fontId="4" fillId="3" borderId="8" xfId="0" applyNumberFormat="1" applyFont="1" applyFill="1" applyBorder="1" applyAlignment="1"/>
    <xf numFmtId="10" fontId="0" fillId="0" borderId="5" xfId="0" applyNumberFormat="1" applyBorder="1"/>
    <xf numFmtId="10" fontId="7" fillId="0" borderId="4" xfId="0" applyNumberFormat="1" applyFont="1" applyBorder="1"/>
    <xf numFmtId="3" fontId="6" fillId="0" borderId="5" xfId="0" applyNumberFormat="1" applyFont="1" applyBorder="1"/>
    <xf numFmtId="10" fontId="7" fillId="0" borderId="7" xfId="0" applyNumberFormat="1" applyFont="1" applyBorder="1"/>
    <xf numFmtId="3" fontId="7" fillId="0" borderId="5" xfId="0" applyNumberFormat="1" applyFont="1" applyBorder="1"/>
    <xf numFmtId="10" fontId="7" fillId="3" borderId="15" xfId="0" applyNumberFormat="1" applyFont="1" applyFill="1" applyBorder="1"/>
    <xf numFmtId="10" fontId="6" fillId="0" borderId="7" xfId="2" applyNumberFormat="1" applyFont="1" applyBorder="1"/>
    <xf numFmtId="10" fontId="7" fillId="3" borderId="15" xfId="2" applyNumberFormat="1" applyFont="1" applyFill="1" applyBorder="1"/>
    <xf numFmtId="10" fontId="11" fillId="3" borderId="1" xfId="4" applyNumberFormat="1" applyFont="1" applyFill="1" applyBorder="1" applyAlignment="1">
      <alignment wrapText="1"/>
    </xf>
    <xf numFmtId="0" fontId="2" fillId="0" borderId="0" xfId="3" applyFont="1" applyAlignment="1">
      <alignment horizontal="left" vertical="top" wrapText="1"/>
    </xf>
    <xf numFmtId="0" fontId="6" fillId="4" borderId="0" xfId="0" applyFont="1" applyFill="1" applyAlignment="1">
      <alignment horizontal="center" vertical="center"/>
    </xf>
    <xf numFmtId="0" fontId="6" fillId="0" borderId="0" xfId="4" applyFont="1" applyAlignment="1">
      <alignment horizontal="right"/>
    </xf>
    <xf numFmtId="0" fontId="0" fillId="0" borderId="0" xfId="0" applyAlignment="1"/>
    <xf numFmtId="0" fontId="3" fillId="0" borderId="0" xfId="5" applyFont="1" applyAlignment="1">
      <alignment horizontal="center"/>
    </xf>
    <xf numFmtId="0" fontId="1" fillId="0" borderId="0" xfId="5" applyFont="1" applyBorder="1" applyAlignment="1">
      <alignment horizontal="center"/>
    </xf>
    <xf numFmtId="0" fontId="1" fillId="0" borderId="6" xfId="5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 applyAlignment="1"/>
    <xf numFmtId="0" fontId="6" fillId="0" borderId="0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2" fillId="0" borderId="0" xfId="2" applyAlignment="1"/>
    <xf numFmtId="0" fontId="15" fillId="2" borderId="0" xfId="3" applyFont="1" applyFill="1" applyAlignment="1">
      <alignment horizontal="center" vertical="top" wrapText="1"/>
    </xf>
    <xf numFmtId="0" fontId="1" fillId="0" borderId="0" xfId="3"/>
    <xf numFmtId="0" fontId="1" fillId="0" borderId="0" xfId="3" applyAlignment="1">
      <alignment horizontal="right"/>
    </xf>
    <xf numFmtId="0" fontId="0" fillId="0" borderId="0" xfId="0" applyAlignment="1">
      <alignment horizontal="right"/>
    </xf>
    <xf numFmtId="0" fontId="1" fillId="0" borderId="0" xfId="3" applyAlignment="1">
      <alignment horizontal="center"/>
    </xf>
    <xf numFmtId="0" fontId="0" fillId="0" borderId="0" xfId="0" applyAlignment="1">
      <alignment horizontal="center"/>
    </xf>
    <xf numFmtId="0" fontId="12" fillId="2" borderId="0" xfId="3" applyFont="1" applyFill="1" applyAlignment="1">
      <alignment horizontal="center" vertical="top" wrapText="1"/>
    </xf>
  </cellXfs>
  <cellStyles count="6">
    <cellStyle name="Normál" xfId="0" builtinId="0"/>
    <cellStyle name="Normál 2" xfId="1"/>
    <cellStyle name="Normál 3" xfId="2"/>
    <cellStyle name="Normál 4" xfId="3"/>
    <cellStyle name="Normál_2010. évi költségvetés mellékletek" xfId="4"/>
    <cellStyle name="Normál_Munk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3"/>
  <sheetViews>
    <sheetView view="pageBreakPreview" topLeftCell="B1" zoomScaleNormal="100" zoomScaleSheetLayoutView="100" workbookViewId="0">
      <selection activeCell="I21" sqref="I21"/>
    </sheetView>
  </sheetViews>
  <sheetFormatPr defaultRowHeight="15.75" x14ac:dyDescent="0.25"/>
  <cols>
    <col min="1" max="1" width="1.28515625" style="6" hidden="1" customWidth="1"/>
    <col min="2" max="2" width="5.28515625" style="6" customWidth="1"/>
    <col min="3" max="3" width="69.5703125" style="6" customWidth="1"/>
    <col min="4" max="7" width="23" style="6" customWidth="1"/>
    <col min="8" max="16384" width="9.140625" style="6"/>
  </cols>
  <sheetData>
    <row r="1" spans="1:7" x14ac:dyDescent="0.25">
      <c r="B1" s="139" t="s">
        <v>224</v>
      </c>
      <c r="C1" s="139"/>
      <c r="D1" s="139"/>
      <c r="E1" s="139"/>
      <c r="F1" s="140"/>
      <c r="G1" s="140"/>
    </row>
    <row r="2" spans="1:7" ht="30" customHeight="1" x14ac:dyDescent="0.25">
      <c r="A2" s="138" t="s">
        <v>77</v>
      </c>
      <c r="B2" s="138"/>
      <c r="C2" s="138"/>
      <c r="D2" s="140"/>
      <c r="E2" s="140"/>
      <c r="F2" s="140"/>
      <c r="G2" s="140"/>
    </row>
    <row r="3" spans="1:7" ht="18" customHeight="1" x14ac:dyDescent="0.25">
      <c r="A3" s="138" t="s">
        <v>104</v>
      </c>
      <c r="B3" s="138"/>
      <c r="C3" s="138"/>
      <c r="D3" s="6" t="s">
        <v>76</v>
      </c>
      <c r="E3" s="6" t="s">
        <v>76</v>
      </c>
      <c r="F3" s="6" t="s">
        <v>76</v>
      </c>
      <c r="G3" s="6" t="s">
        <v>76</v>
      </c>
    </row>
    <row r="4" spans="1:7" ht="50.25" customHeight="1" x14ac:dyDescent="0.25">
      <c r="A4" s="7"/>
      <c r="B4" s="7"/>
      <c r="C4" s="8" t="s">
        <v>21</v>
      </c>
      <c r="D4" s="9" t="s">
        <v>90</v>
      </c>
      <c r="E4" s="9" t="s">
        <v>107</v>
      </c>
      <c r="F4" s="9" t="s">
        <v>225</v>
      </c>
      <c r="G4" s="9" t="s">
        <v>226</v>
      </c>
    </row>
    <row r="5" spans="1:7" ht="31.5" customHeight="1" x14ac:dyDescent="0.25">
      <c r="A5" s="10" t="s">
        <v>29</v>
      </c>
      <c r="B5" s="11"/>
      <c r="C5" s="11" t="s">
        <v>29</v>
      </c>
      <c r="D5" s="12">
        <f>SUM(D6:D9)</f>
        <v>2078768</v>
      </c>
      <c r="E5" s="12">
        <f>SUM(E6:E9)</f>
        <v>2078768</v>
      </c>
      <c r="F5" s="12">
        <f>SUM(F6:F9)</f>
        <v>1794355</v>
      </c>
      <c r="G5" s="129">
        <f>SUM(F5/E5)</f>
        <v>0.86318194238125656</v>
      </c>
    </row>
    <row r="6" spans="1:7" x14ac:dyDescent="0.25">
      <c r="A6" s="13"/>
      <c r="B6" s="23" t="s">
        <v>30</v>
      </c>
      <c r="C6" s="15" t="s">
        <v>31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5">
      <c r="A7" s="13"/>
      <c r="B7" s="23" t="s">
        <v>32</v>
      </c>
      <c r="C7" s="15" t="s">
        <v>22</v>
      </c>
      <c r="D7" s="16">
        <v>0</v>
      </c>
      <c r="E7" s="16">
        <v>0</v>
      </c>
      <c r="F7" s="130">
        <v>0</v>
      </c>
      <c r="G7" s="130">
        <v>0</v>
      </c>
    </row>
    <row r="8" spans="1:7" x14ac:dyDescent="0.25">
      <c r="A8" s="13"/>
      <c r="B8" s="23" t="s">
        <v>33</v>
      </c>
      <c r="C8" s="15" t="s">
        <v>23</v>
      </c>
      <c r="D8" s="16">
        <f>SUM('2.sz.kiad-bev.'!F14+'2.sz.kiad-bev.'!F16+'2.sz.kiad-bev.'!F17+'2.sz.kiad-bev.'!F18)</f>
        <v>2078768</v>
      </c>
      <c r="E8" s="16">
        <f>SUM('2.sz.kiad-bev.'!G14+'2.sz.kiad-bev.'!G16+'2.sz.kiad-bev.'!G17+'2.sz.kiad-bev.'!G18)</f>
        <v>2078768</v>
      </c>
      <c r="F8" s="16">
        <f>SUM('2.sz.kiad-bev.'!H14+'2.sz.kiad-bev.'!H16+'2.sz.kiad-bev.'!H17+'2.sz.kiad-bev.'!H18)</f>
        <v>1794355</v>
      </c>
      <c r="G8" s="131">
        <f>SUM(F8/E8)</f>
        <v>0.86318194238125656</v>
      </c>
    </row>
    <row r="9" spans="1:7" x14ac:dyDescent="0.25">
      <c r="A9" s="13"/>
      <c r="B9" s="23" t="s">
        <v>34</v>
      </c>
      <c r="C9" s="15" t="s">
        <v>26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3"/>
      <c r="B10" s="23"/>
      <c r="C10" s="15"/>
      <c r="D10" s="16"/>
      <c r="E10" s="16"/>
      <c r="F10" s="16"/>
      <c r="G10" s="16"/>
    </row>
    <row r="11" spans="1:7" x14ac:dyDescent="0.25">
      <c r="A11" s="13"/>
      <c r="B11" s="23"/>
      <c r="C11" s="18" t="s">
        <v>35</v>
      </c>
      <c r="D11" s="19">
        <f>SUM(D13:D15)</f>
        <v>0</v>
      </c>
      <c r="E11" s="19">
        <f>SUM(E13:E15)</f>
        <v>0</v>
      </c>
      <c r="F11" s="19">
        <f>SUM(F13:F15)</f>
        <v>0</v>
      </c>
      <c r="G11" s="19">
        <f>SUM(G13:G15)</f>
        <v>0</v>
      </c>
    </row>
    <row r="12" spans="1:7" x14ac:dyDescent="0.25">
      <c r="A12" s="13"/>
      <c r="B12" s="23"/>
      <c r="C12" s="15"/>
      <c r="D12" s="16"/>
      <c r="E12" s="16"/>
      <c r="F12" s="16"/>
      <c r="G12" s="16"/>
    </row>
    <row r="13" spans="1:7" x14ac:dyDescent="0.25">
      <c r="A13" s="13"/>
      <c r="B13" s="23" t="s">
        <v>36</v>
      </c>
      <c r="C13" s="15" t="s">
        <v>37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3"/>
      <c r="B14" s="23" t="s">
        <v>38</v>
      </c>
      <c r="C14" s="15" t="s">
        <v>27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3"/>
      <c r="B15" s="23" t="s">
        <v>39</v>
      </c>
      <c r="C15" s="15" t="s">
        <v>28</v>
      </c>
      <c r="D15" s="16">
        <v>0</v>
      </c>
      <c r="E15" s="16">
        <v>0</v>
      </c>
      <c r="F15" s="16">
        <v>0</v>
      </c>
      <c r="G15" s="16">
        <v>0</v>
      </c>
    </row>
    <row r="16" spans="1:7" s="22" customFormat="1" ht="15.75" customHeight="1" x14ac:dyDescent="0.25">
      <c r="A16" s="20"/>
      <c r="B16" s="91"/>
      <c r="C16" s="18"/>
      <c r="D16" s="19"/>
      <c r="E16" s="19"/>
      <c r="F16" s="132"/>
      <c r="G16" s="132"/>
    </row>
    <row r="17" spans="1:104" x14ac:dyDescent="0.25">
      <c r="A17" s="13"/>
      <c r="B17" s="91" t="s">
        <v>40</v>
      </c>
      <c r="C17" s="18" t="s">
        <v>41</v>
      </c>
      <c r="D17" s="19">
        <f>SUM('2.sz.kiad-bev.'!F10)</f>
        <v>10065523</v>
      </c>
      <c r="E17" s="19">
        <f>SUM('2.sz.kiad-bev.'!G10)</f>
        <v>10065523</v>
      </c>
      <c r="F17" s="19">
        <f>SUM('2.sz.kiad-bev.'!H10)</f>
        <v>10065523</v>
      </c>
      <c r="G17" s="131">
        <f>SUM(F17/E17)</f>
        <v>1</v>
      </c>
    </row>
    <row r="18" spans="1:104" x14ac:dyDescent="0.25">
      <c r="B18" s="23"/>
      <c r="C18" s="23"/>
      <c r="D18" s="17"/>
      <c r="E18" s="17"/>
      <c r="F18" s="17"/>
      <c r="G18" s="17"/>
    </row>
    <row r="19" spans="1:104" s="25" customFormat="1" ht="30" customHeight="1" x14ac:dyDescent="0.25">
      <c r="A19" s="24" t="s">
        <v>42</v>
      </c>
      <c r="B19" s="92"/>
      <c r="C19" s="92" t="s">
        <v>42</v>
      </c>
      <c r="D19" s="93">
        <f>SUM(D5+D11+D17)</f>
        <v>12144291</v>
      </c>
      <c r="E19" s="93">
        <f>SUM(E5+E11+E17)</f>
        <v>12144291</v>
      </c>
      <c r="F19" s="93">
        <f>SUM(F5+F11+F17)</f>
        <v>11859878</v>
      </c>
      <c r="G19" s="133">
        <f>SUM(F19/E19)</f>
        <v>0.97658051836867221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</row>
    <row r="20" spans="1:104" s="22" customFormat="1" ht="32.25" customHeight="1" x14ac:dyDescent="0.25">
      <c r="A20" s="26" t="s">
        <v>43</v>
      </c>
      <c r="B20" s="18"/>
      <c r="C20" s="27" t="s">
        <v>43</v>
      </c>
      <c r="D20" s="19">
        <f>SUM(D21+D22+D23+D24+D25+D32)</f>
        <v>12144291</v>
      </c>
      <c r="E20" s="19">
        <f>SUM(E21+E22+E23+E24+E25+E32)</f>
        <v>12144291</v>
      </c>
      <c r="F20" s="19">
        <f>SUM(F21+F22+F23+F24+F25+F32)</f>
        <v>704243</v>
      </c>
      <c r="G20" s="19">
        <f>SUM(G21+G22+G23+G24+G25+G32)</f>
        <v>0.43881650153377005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</row>
    <row r="21" spans="1:104" x14ac:dyDescent="0.25">
      <c r="A21" s="13"/>
      <c r="B21" s="23" t="s">
        <v>44</v>
      </c>
      <c r="C21" s="28" t="s">
        <v>24</v>
      </c>
      <c r="D21" s="16">
        <v>0</v>
      </c>
      <c r="E21" s="16">
        <v>0</v>
      </c>
      <c r="F21" s="16">
        <v>0</v>
      </c>
      <c r="G21" s="16">
        <v>0</v>
      </c>
    </row>
    <row r="22" spans="1:104" x14ac:dyDescent="0.25">
      <c r="A22" s="13"/>
      <c r="B22" s="23" t="s">
        <v>45</v>
      </c>
      <c r="C22" s="23" t="s">
        <v>46</v>
      </c>
      <c r="D22" s="16">
        <v>0</v>
      </c>
      <c r="E22" s="16">
        <v>0</v>
      </c>
      <c r="F22" s="16">
        <v>0</v>
      </c>
      <c r="G22" s="16">
        <v>0</v>
      </c>
    </row>
    <row r="23" spans="1:104" x14ac:dyDescent="0.25">
      <c r="A23" s="13"/>
      <c r="B23" s="23" t="s">
        <v>12</v>
      </c>
      <c r="C23" s="15" t="s">
        <v>13</v>
      </c>
      <c r="D23" s="16">
        <f>SUM('2.sz.kiad-bev.'!F38)</f>
        <v>979460</v>
      </c>
      <c r="E23" s="16">
        <f>SUM('2.sz.kiad-bev.'!G38)</f>
        <v>1604869</v>
      </c>
      <c r="F23" s="16">
        <f>SUM('2.sz.kiad-bev.'!H38)</f>
        <v>704243</v>
      </c>
      <c r="G23" s="16">
        <f>SUM('2.sz.kiad-bev.'!I38)</f>
        <v>0.43881650153377005</v>
      </c>
    </row>
    <row r="24" spans="1:104" x14ac:dyDescent="0.25">
      <c r="A24" s="13"/>
      <c r="B24" s="23" t="s">
        <v>47</v>
      </c>
      <c r="C24" s="28" t="s">
        <v>48</v>
      </c>
      <c r="D24" s="16">
        <v>0</v>
      </c>
      <c r="E24" s="16">
        <v>0</v>
      </c>
      <c r="F24" s="16">
        <v>0</v>
      </c>
      <c r="G24" s="16">
        <v>0</v>
      </c>
    </row>
    <row r="25" spans="1:104" ht="13.5" customHeight="1" x14ac:dyDescent="0.25">
      <c r="A25" s="13"/>
      <c r="B25" s="23" t="s">
        <v>49</v>
      </c>
      <c r="C25" s="28" t="s">
        <v>25</v>
      </c>
      <c r="D25" s="16">
        <f>SUM('2.sz.kiad-bev.'!F40)</f>
        <v>11164831</v>
      </c>
      <c r="E25" s="16">
        <f>SUM('2.sz.kiad-bev.'!G40)</f>
        <v>10539422</v>
      </c>
      <c r="F25" s="16">
        <f>SUM('2.sz.kiad-bev.'!H40)</f>
        <v>0</v>
      </c>
      <c r="G25" s="16">
        <f>SUM('2.sz.kiad-bev.'!I40)</f>
        <v>0</v>
      </c>
    </row>
    <row r="26" spans="1:104" ht="13.5" customHeight="1" x14ac:dyDescent="0.25">
      <c r="A26" s="13"/>
      <c r="B26" s="23"/>
      <c r="C26" s="28"/>
      <c r="D26" s="16"/>
      <c r="E26" s="16"/>
      <c r="F26" s="16"/>
      <c r="G26" s="16"/>
    </row>
    <row r="27" spans="1:104" x14ac:dyDescent="0.25">
      <c r="A27" s="26" t="s">
        <v>8</v>
      </c>
      <c r="B27" s="18"/>
      <c r="C27" s="27" t="s">
        <v>8</v>
      </c>
      <c r="D27" s="19">
        <f>SUM(D28:D29,D30)</f>
        <v>0</v>
      </c>
      <c r="E27" s="19">
        <f>SUM(E28:E29,E30)</f>
        <v>0</v>
      </c>
      <c r="F27" s="19">
        <f>SUM(F28:F29,F30)</f>
        <v>0</v>
      </c>
      <c r="G27" s="19">
        <f>SUM(G28:G29,G30)</f>
        <v>0</v>
      </c>
    </row>
    <row r="28" spans="1:104" ht="18.75" customHeight="1" x14ac:dyDescent="0.25">
      <c r="A28" s="26"/>
      <c r="B28" s="23" t="s">
        <v>50</v>
      </c>
      <c r="C28" s="28" t="s">
        <v>51</v>
      </c>
      <c r="D28" s="16">
        <v>0</v>
      </c>
      <c r="E28" s="16">
        <v>0</v>
      </c>
      <c r="F28" s="16">
        <v>0</v>
      </c>
      <c r="G28" s="16">
        <v>0</v>
      </c>
    </row>
    <row r="29" spans="1:104" x14ac:dyDescent="0.25">
      <c r="A29" s="13"/>
      <c r="B29" s="23" t="s">
        <v>52</v>
      </c>
      <c r="C29" s="28" t="s">
        <v>53</v>
      </c>
      <c r="D29" s="16">
        <v>0</v>
      </c>
      <c r="E29" s="16">
        <v>0</v>
      </c>
      <c r="F29" s="16">
        <v>0</v>
      </c>
      <c r="G29" s="16">
        <v>0</v>
      </c>
    </row>
    <row r="30" spans="1:104" x14ac:dyDescent="0.25">
      <c r="A30" s="13"/>
      <c r="B30" s="23" t="s">
        <v>54</v>
      </c>
      <c r="C30" s="28" t="s">
        <v>55</v>
      </c>
      <c r="D30" s="16">
        <v>0</v>
      </c>
      <c r="E30" s="16">
        <v>0</v>
      </c>
      <c r="F30" s="16">
        <v>0</v>
      </c>
      <c r="G30" s="16">
        <v>0</v>
      </c>
    </row>
    <row r="31" spans="1:104" x14ac:dyDescent="0.25">
      <c r="A31" s="13"/>
      <c r="B31" s="23"/>
      <c r="C31" s="28"/>
      <c r="D31" s="16"/>
      <c r="E31" s="16"/>
      <c r="F31" s="16"/>
      <c r="G31" s="16"/>
    </row>
    <row r="32" spans="1:104" x14ac:dyDescent="0.25">
      <c r="A32" s="13"/>
      <c r="B32" s="91" t="s">
        <v>56</v>
      </c>
      <c r="C32" s="27" t="s">
        <v>57</v>
      </c>
      <c r="D32" s="19">
        <v>0</v>
      </c>
      <c r="E32" s="19">
        <v>0</v>
      </c>
      <c r="F32" s="19">
        <v>0</v>
      </c>
      <c r="G32" s="19">
        <v>0</v>
      </c>
    </row>
    <row r="33" spans="1:64" s="29" customFormat="1" ht="35.1" customHeight="1" x14ac:dyDescent="0.25">
      <c r="A33" s="24" t="s">
        <v>58</v>
      </c>
      <c r="B33" s="92"/>
      <c r="C33" s="92" t="s">
        <v>59</v>
      </c>
      <c r="D33" s="94">
        <f>SUM(D27,D20)</f>
        <v>12144291</v>
      </c>
      <c r="E33" s="94">
        <f>SUM(E27,E20)</f>
        <v>12144291</v>
      </c>
      <c r="F33" s="94">
        <f>SUM(F27,F20)</f>
        <v>704243</v>
      </c>
      <c r="G33" s="133">
        <f>SUM(F33/E33)</f>
        <v>5.7989634800417744E-2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</sheetData>
  <mergeCells count="3">
    <mergeCell ref="A3:C3"/>
    <mergeCell ref="B1:G1"/>
    <mergeCell ref="A2:G2"/>
  </mergeCells>
  <printOptions horizontalCentered="1" headings="1"/>
  <pageMargins left="0.31496062992125984" right="0.19685039370078741" top="0.78740157480314965" bottom="0.78740157480314965" header="0.51181102362204722" footer="0.51181102362204722"/>
  <pageSetup paperSize="9" scale="76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workbookViewId="0">
      <selection activeCell="H19" sqref="H19"/>
    </sheetView>
  </sheetViews>
  <sheetFormatPr defaultRowHeight="12.75" x14ac:dyDescent="0.2"/>
  <cols>
    <col min="1" max="1" width="6.7109375" customWidth="1"/>
    <col min="2" max="2" width="51.28515625" customWidth="1"/>
    <col min="6" max="9" width="14.42578125" customWidth="1"/>
  </cols>
  <sheetData>
    <row r="1" spans="1:9" x14ac:dyDescent="0.2">
      <c r="A1" s="144" t="s">
        <v>227</v>
      </c>
      <c r="B1" s="145"/>
      <c r="C1" s="145"/>
      <c r="D1" s="145"/>
      <c r="E1" s="145"/>
      <c r="F1" s="146"/>
      <c r="G1" s="146"/>
      <c r="H1" s="146"/>
      <c r="I1" s="146"/>
    </row>
    <row r="2" spans="1:9" x14ac:dyDescent="0.2">
      <c r="A2" s="4"/>
      <c r="B2" s="55"/>
      <c r="C2" s="55"/>
      <c r="D2" s="55"/>
      <c r="E2" s="55"/>
    </row>
    <row r="3" spans="1:9" ht="15" x14ac:dyDescent="0.2">
      <c r="A3" s="141" t="s">
        <v>1</v>
      </c>
      <c r="B3" s="141"/>
      <c r="C3" s="141"/>
      <c r="D3" s="141"/>
      <c r="E3" s="141"/>
      <c r="F3" s="140"/>
      <c r="G3" s="140"/>
      <c r="H3" s="140"/>
      <c r="I3" s="140"/>
    </row>
    <row r="4" spans="1:9" ht="15" x14ac:dyDescent="0.2">
      <c r="A4" s="3"/>
      <c r="B4" s="3"/>
      <c r="C4" s="3"/>
      <c r="D4" s="3"/>
      <c r="E4" s="3"/>
    </row>
    <row r="5" spans="1:9" ht="15" x14ac:dyDescent="0.2">
      <c r="A5" s="141" t="s">
        <v>98</v>
      </c>
      <c r="B5" s="141"/>
      <c r="C5" s="141"/>
      <c r="D5" s="141"/>
      <c r="E5" s="141"/>
    </row>
    <row r="6" spans="1:9" ht="48" customHeight="1" x14ac:dyDescent="0.2">
      <c r="A6" s="63"/>
      <c r="B6" s="64"/>
      <c r="C6" s="63"/>
      <c r="D6" s="63"/>
      <c r="E6" s="63"/>
      <c r="F6" s="65" t="s">
        <v>78</v>
      </c>
      <c r="G6" s="65" t="s">
        <v>107</v>
      </c>
      <c r="H6" s="65" t="s">
        <v>225</v>
      </c>
      <c r="I6" s="65" t="s">
        <v>226</v>
      </c>
    </row>
    <row r="7" spans="1:9" x14ac:dyDescent="0.2">
      <c r="A7" s="1"/>
      <c r="B7" s="1"/>
      <c r="C7" s="1"/>
      <c r="D7" s="1"/>
      <c r="E7" s="1"/>
      <c r="F7" s="57"/>
      <c r="G7" s="57"/>
      <c r="H7" s="57"/>
      <c r="I7" s="57"/>
    </row>
    <row r="8" spans="1:9" x14ac:dyDescent="0.2">
      <c r="A8" s="142" t="s">
        <v>0</v>
      </c>
      <c r="B8" s="142"/>
      <c r="C8" s="142"/>
      <c r="D8" s="142"/>
      <c r="E8" s="143"/>
      <c r="F8" s="116"/>
      <c r="G8" s="31"/>
      <c r="H8" s="57"/>
      <c r="I8" s="57"/>
    </row>
    <row r="9" spans="1:9" x14ac:dyDescent="0.2">
      <c r="A9" s="67"/>
      <c r="B9" s="66" t="s">
        <v>99</v>
      </c>
      <c r="C9" s="67"/>
      <c r="D9" s="67"/>
      <c r="E9" s="73"/>
      <c r="F9" s="117">
        <f>SUM(F10)</f>
        <v>10065523</v>
      </c>
      <c r="G9" s="115">
        <f>SUM(G10)</f>
        <v>10065523</v>
      </c>
      <c r="H9" s="114">
        <f>SUM(H10)</f>
        <v>10065523</v>
      </c>
      <c r="I9" s="127">
        <f>SUM(H9/G9)</f>
        <v>1</v>
      </c>
    </row>
    <row r="10" spans="1:9" x14ac:dyDescent="0.2">
      <c r="A10" s="112" t="s">
        <v>100</v>
      </c>
      <c r="B10" s="30" t="s">
        <v>101</v>
      </c>
      <c r="C10" s="30"/>
      <c r="D10" s="30"/>
      <c r="E10" s="78"/>
      <c r="F10" s="118">
        <v>10065523</v>
      </c>
      <c r="G10" s="113">
        <v>10065523</v>
      </c>
      <c r="H10" s="61">
        <v>10065523</v>
      </c>
      <c r="I10" s="128">
        <f>SUM(H10/G10)</f>
        <v>1</v>
      </c>
    </row>
    <row r="11" spans="1:9" x14ac:dyDescent="0.2">
      <c r="A11" s="30"/>
      <c r="B11" s="30"/>
      <c r="C11" s="30"/>
      <c r="D11" s="30"/>
      <c r="E11" s="30"/>
      <c r="F11" s="57"/>
      <c r="G11" s="57"/>
      <c r="H11" s="57"/>
      <c r="I11" s="57"/>
    </row>
    <row r="12" spans="1:9" ht="35.1" customHeight="1" x14ac:dyDescent="0.2">
      <c r="A12" s="72"/>
      <c r="B12" s="66" t="s">
        <v>10</v>
      </c>
      <c r="C12" s="67"/>
      <c r="D12" s="67"/>
      <c r="E12" s="73"/>
      <c r="F12" s="114">
        <f>SUM(F14+F16+F17+F18)</f>
        <v>2078768</v>
      </c>
      <c r="G12" s="114">
        <f>SUM(G14+G16+G17+G18)</f>
        <v>2078768</v>
      </c>
      <c r="H12" s="114">
        <f>SUM(H14+H16+H17+H18)</f>
        <v>1794355</v>
      </c>
      <c r="I12" s="127">
        <f>SUM(H12/G12)</f>
        <v>0.86318194238125656</v>
      </c>
    </row>
    <row r="13" spans="1:9" x14ac:dyDescent="0.2">
      <c r="A13" s="74"/>
      <c r="B13" s="32"/>
      <c r="C13" s="33"/>
      <c r="D13" s="33"/>
      <c r="E13" s="75"/>
      <c r="F13" s="58"/>
      <c r="G13" s="58"/>
      <c r="H13" s="58"/>
      <c r="I13" s="58"/>
    </row>
    <row r="14" spans="1:9" x14ac:dyDescent="0.2">
      <c r="A14" s="74" t="s">
        <v>87</v>
      </c>
      <c r="B14" s="56" t="s">
        <v>88</v>
      </c>
      <c r="C14" s="33"/>
      <c r="D14" s="33"/>
      <c r="E14" s="75"/>
      <c r="F14" s="59">
        <v>1222572</v>
      </c>
      <c r="G14" s="59">
        <v>1222572</v>
      </c>
      <c r="H14" s="59">
        <v>1200245</v>
      </c>
      <c r="I14" s="128">
        <f>SUM(H14/G14)</f>
        <v>0.98173768088914193</v>
      </c>
    </row>
    <row r="15" spans="1:9" x14ac:dyDescent="0.2">
      <c r="A15" s="74"/>
      <c r="B15" s="56" t="s">
        <v>89</v>
      </c>
      <c r="C15" s="33"/>
      <c r="D15" s="33"/>
      <c r="E15" s="75"/>
      <c r="F15" s="59"/>
      <c r="G15" s="59"/>
      <c r="H15" s="59"/>
      <c r="I15" s="128"/>
    </row>
    <row r="16" spans="1:9" x14ac:dyDescent="0.2">
      <c r="A16" s="74" t="s">
        <v>85</v>
      </c>
      <c r="B16" s="56" t="s">
        <v>86</v>
      </c>
      <c r="C16" s="33"/>
      <c r="D16" s="33"/>
      <c r="E16" s="75"/>
      <c r="F16" s="59">
        <v>330095</v>
      </c>
      <c r="G16" s="59">
        <v>330095</v>
      </c>
      <c r="H16" s="59">
        <v>324066</v>
      </c>
      <c r="I16" s="128">
        <f>SUM(H16/G16)</f>
        <v>0.98173556097487091</v>
      </c>
    </row>
    <row r="17" spans="1:9" x14ac:dyDescent="0.2">
      <c r="A17" s="74" t="s">
        <v>102</v>
      </c>
      <c r="B17" s="56" t="s">
        <v>103</v>
      </c>
      <c r="C17" s="33"/>
      <c r="D17" s="33"/>
      <c r="E17" s="75"/>
      <c r="F17" s="59">
        <v>524101</v>
      </c>
      <c r="G17" s="59">
        <v>524101</v>
      </c>
      <c r="H17" s="59">
        <v>269000</v>
      </c>
      <c r="I17" s="128">
        <f>SUM(H17/G17)</f>
        <v>0.5132598487696074</v>
      </c>
    </row>
    <row r="18" spans="1:9" x14ac:dyDescent="0.2">
      <c r="A18" s="76" t="s">
        <v>11</v>
      </c>
      <c r="B18" s="77" t="s">
        <v>6</v>
      </c>
      <c r="C18" s="30"/>
      <c r="D18" s="30"/>
      <c r="E18" s="78"/>
      <c r="F18" s="60">
        <v>2000</v>
      </c>
      <c r="G18" s="60">
        <v>2000</v>
      </c>
      <c r="H18" s="60">
        <v>1044</v>
      </c>
      <c r="I18" s="128">
        <f>SUM(H18/G18)</f>
        <v>0.52200000000000002</v>
      </c>
    </row>
    <row r="19" spans="1:9" ht="35.1" customHeight="1" x14ac:dyDescent="0.2">
      <c r="A19" s="79"/>
      <c r="B19" s="80" t="s">
        <v>2</v>
      </c>
      <c r="C19" s="80"/>
      <c r="D19" s="80"/>
      <c r="E19" s="81"/>
      <c r="F19" s="68">
        <f>SUM(F9+F12)</f>
        <v>12144291</v>
      </c>
      <c r="G19" s="68">
        <f>SUM(G9+G12)</f>
        <v>12144291</v>
      </c>
      <c r="H19" s="68">
        <f>SUM(H9+H12)</f>
        <v>11859878</v>
      </c>
      <c r="I19" s="127">
        <f>SUM(H19/G19)</f>
        <v>0.97658051836867221</v>
      </c>
    </row>
    <row r="20" spans="1:9" x14ac:dyDescent="0.2">
      <c r="A20" s="82"/>
      <c r="B20" s="30"/>
      <c r="C20" s="30"/>
      <c r="D20" s="30"/>
      <c r="E20" s="78"/>
      <c r="F20" s="61"/>
      <c r="G20" s="61"/>
      <c r="H20" s="61"/>
      <c r="I20" s="61"/>
    </row>
    <row r="21" spans="1:9" x14ac:dyDescent="0.2">
      <c r="A21" s="82"/>
      <c r="B21" s="142" t="s">
        <v>7</v>
      </c>
      <c r="C21" s="142"/>
      <c r="D21" s="142"/>
      <c r="E21" s="143"/>
      <c r="F21" s="61"/>
      <c r="G21" s="61"/>
      <c r="H21" s="61"/>
      <c r="I21" s="61"/>
    </row>
    <row r="22" spans="1:9" x14ac:dyDescent="0.2">
      <c r="A22" s="82"/>
      <c r="B22" s="30"/>
      <c r="C22" s="30"/>
      <c r="D22" s="30"/>
      <c r="E22" s="78"/>
      <c r="F22" s="61"/>
      <c r="G22" s="61"/>
      <c r="H22" s="61"/>
      <c r="I22" s="61"/>
    </row>
    <row r="23" spans="1:9" ht="35.1" customHeight="1" x14ac:dyDescent="0.2">
      <c r="A23" s="72"/>
      <c r="B23" s="66" t="s">
        <v>10</v>
      </c>
      <c r="C23" s="69"/>
      <c r="D23" s="69"/>
      <c r="E23" s="83"/>
      <c r="F23" s="114">
        <f>SUM(F38+F40)</f>
        <v>12144291</v>
      </c>
      <c r="G23" s="114">
        <f>SUM(G38+G40)</f>
        <v>12144291</v>
      </c>
      <c r="H23" s="114">
        <f>SUM(H38+H40)</f>
        <v>704243</v>
      </c>
      <c r="I23" s="127">
        <f>SUM(H23/G23)</f>
        <v>5.7989634800417744E-2</v>
      </c>
    </row>
    <row r="24" spans="1:9" x14ac:dyDescent="0.2">
      <c r="A24" s="84"/>
      <c r="B24" s="85"/>
      <c r="C24" s="85"/>
      <c r="D24" s="85"/>
      <c r="E24" s="86"/>
      <c r="F24" s="61"/>
      <c r="G24" s="61"/>
      <c r="H24" s="61"/>
      <c r="I24" s="61"/>
    </row>
    <row r="25" spans="1:9" x14ac:dyDescent="0.2">
      <c r="A25" s="84" t="s">
        <v>80</v>
      </c>
      <c r="B25" s="85" t="s">
        <v>81</v>
      </c>
      <c r="C25" s="85"/>
      <c r="D25" s="85"/>
      <c r="E25" s="86"/>
      <c r="F25" s="62">
        <v>20000</v>
      </c>
      <c r="G25" s="62">
        <v>20000</v>
      </c>
      <c r="H25" s="62">
        <v>7500</v>
      </c>
      <c r="I25" s="128">
        <f t="shared" ref="I25:I40" si="0">SUM(H25/G25)</f>
        <v>0.375</v>
      </c>
    </row>
    <row r="26" spans="1:9" x14ac:dyDescent="0.2">
      <c r="A26" s="84"/>
      <c r="B26" s="85" t="s">
        <v>82</v>
      </c>
      <c r="C26" s="85"/>
      <c r="D26" s="85"/>
      <c r="E26" s="86"/>
      <c r="F26" s="62"/>
      <c r="G26" s="62"/>
      <c r="H26" s="62"/>
      <c r="I26" s="128"/>
    </row>
    <row r="27" spans="1:9" x14ac:dyDescent="0.2">
      <c r="A27" s="84" t="s">
        <v>14</v>
      </c>
      <c r="B27" s="85" t="s">
        <v>15</v>
      </c>
      <c r="C27" s="85"/>
      <c r="D27" s="85"/>
      <c r="E27" s="86"/>
      <c r="F27" s="62">
        <v>230000</v>
      </c>
      <c r="G27" s="62">
        <v>230000</v>
      </c>
      <c r="H27" s="62">
        <v>0</v>
      </c>
      <c r="I27" s="128">
        <f t="shared" si="0"/>
        <v>0</v>
      </c>
    </row>
    <row r="28" spans="1:9" x14ac:dyDescent="0.2">
      <c r="A28" s="84"/>
      <c r="B28" s="85" t="s">
        <v>17</v>
      </c>
      <c r="C28" s="85"/>
      <c r="D28" s="85"/>
      <c r="E28" s="86"/>
      <c r="F28" s="62"/>
      <c r="G28" s="62"/>
      <c r="H28" s="62"/>
      <c r="I28" s="128"/>
    </row>
    <row r="29" spans="1:9" x14ac:dyDescent="0.2">
      <c r="A29" s="84"/>
      <c r="B29" s="85" t="s">
        <v>79</v>
      </c>
      <c r="C29" s="85"/>
      <c r="D29" s="85"/>
      <c r="E29" s="86">
        <v>50000</v>
      </c>
      <c r="F29" s="62"/>
      <c r="G29" s="62"/>
      <c r="H29" s="62"/>
      <c r="I29" s="128"/>
    </row>
    <row r="30" spans="1:9" x14ac:dyDescent="0.2">
      <c r="A30" s="84"/>
      <c r="B30" s="111" t="s">
        <v>94</v>
      </c>
      <c r="C30" s="85"/>
      <c r="D30" s="85"/>
      <c r="E30" s="86">
        <v>180000</v>
      </c>
      <c r="F30" s="62"/>
      <c r="G30" s="62"/>
      <c r="H30" s="62"/>
      <c r="I30" s="128"/>
    </row>
    <row r="31" spans="1:9" x14ac:dyDescent="0.2">
      <c r="A31" s="84" t="s">
        <v>92</v>
      </c>
      <c r="B31" s="111" t="s">
        <v>93</v>
      </c>
      <c r="C31" s="85"/>
      <c r="D31" s="85"/>
      <c r="E31" s="86"/>
      <c r="F31" s="62">
        <v>200000</v>
      </c>
      <c r="G31" s="62">
        <v>692448</v>
      </c>
      <c r="H31" s="62">
        <v>492448</v>
      </c>
      <c r="I31" s="128">
        <f t="shared" si="0"/>
        <v>0.71116964739590549</v>
      </c>
    </row>
    <row r="32" spans="1:9" x14ac:dyDescent="0.2">
      <c r="A32" s="84"/>
      <c r="B32" s="111" t="s">
        <v>95</v>
      </c>
      <c r="C32" s="85"/>
      <c r="D32" s="85"/>
      <c r="E32" s="86"/>
      <c r="F32" s="62"/>
      <c r="G32" s="62"/>
      <c r="H32" s="62"/>
      <c r="I32" s="128"/>
    </row>
    <row r="33" spans="1:9" x14ac:dyDescent="0.2">
      <c r="A33" s="84" t="s">
        <v>16</v>
      </c>
      <c r="B33" s="85" t="s">
        <v>17</v>
      </c>
      <c r="C33" s="85"/>
      <c r="D33" s="85"/>
      <c r="E33" s="86"/>
      <c r="F33" s="62">
        <v>90000</v>
      </c>
      <c r="G33" s="62">
        <v>90000</v>
      </c>
      <c r="H33" s="62">
        <v>69309</v>
      </c>
      <c r="I33" s="128">
        <f t="shared" si="0"/>
        <v>0.77010000000000001</v>
      </c>
    </row>
    <row r="34" spans="1:9" x14ac:dyDescent="0.2">
      <c r="A34" s="84"/>
      <c r="B34" s="85" t="s">
        <v>3</v>
      </c>
      <c r="C34" s="85"/>
      <c r="D34" s="85"/>
      <c r="E34" s="86"/>
      <c r="F34" s="62"/>
      <c r="G34" s="62"/>
      <c r="H34" s="62"/>
      <c r="I34" s="128"/>
    </row>
    <row r="35" spans="1:9" x14ac:dyDescent="0.2">
      <c r="A35" s="84" t="s">
        <v>83</v>
      </c>
      <c r="B35" s="85" t="s">
        <v>84</v>
      </c>
      <c r="C35" s="85"/>
      <c r="D35" s="85"/>
      <c r="E35" s="86"/>
      <c r="F35" s="62">
        <v>121500</v>
      </c>
      <c r="G35" s="62">
        <v>254461</v>
      </c>
      <c r="H35" s="62">
        <v>134986</v>
      </c>
      <c r="I35" s="128">
        <f t="shared" si="0"/>
        <v>0.53047814792836623</v>
      </c>
    </row>
    <row r="36" spans="1:9" x14ac:dyDescent="0.2">
      <c r="A36" s="84" t="s">
        <v>18</v>
      </c>
      <c r="B36" s="85" t="s">
        <v>19</v>
      </c>
      <c r="C36" s="31"/>
      <c r="D36" s="31"/>
      <c r="E36" s="87"/>
      <c r="F36" s="62">
        <v>317960</v>
      </c>
      <c r="G36" s="62">
        <v>317960</v>
      </c>
      <c r="H36" s="62">
        <v>0</v>
      </c>
      <c r="I36" s="128">
        <f t="shared" si="0"/>
        <v>0</v>
      </c>
    </row>
    <row r="37" spans="1:9" x14ac:dyDescent="0.2">
      <c r="A37" s="84"/>
      <c r="B37" s="85" t="s">
        <v>96</v>
      </c>
      <c r="C37" s="31"/>
      <c r="D37" s="31"/>
      <c r="E37" s="87"/>
      <c r="F37" s="61"/>
      <c r="G37" s="61"/>
      <c r="H37" s="61"/>
      <c r="I37" s="128"/>
    </row>
    <row r="38" spans="1:9" x14ac:dyDescent="0.2">
      <c r="A38" s="84"/>
      <c r="B38" s="85" t="s">
        <v>4</v>
      </c>
      <c r="C38" s="85"/>
      <c r="D38" s="85"/>
      <c r="E38" s="86"/>
      <c r="F38" s="62">
        <f>SUM(F27+F33+F36+F35+F25+F31)</f>
        <v>979460</v>
      </c>
      <c r="G38" s="62">
        <f>SUM(G27+G33+G36+G35+G25+G31)</f>
        <v>1604869</v>
      </c>
      <c r="H38" s="62">
        <f>SUM(H27+H33+H36+H35+H25+H31)</f>
        <v>704243</v>
      </c>
      <c r="I38" s="128">
        <f t="shared" si="0"/>
        <v>0.43881650153377005</v>
      </c>
    </row>
    <row r="39" spans="1:9" x14ac:dyDescent="0.2">
      <c r="A39" s="88"/>
      <c r="B39" s="85"/>
      <c r="C39" s="85"/>
      <c r="D39" s="85"/>
      <c r="E39" s="86"/>
      <c r="F39" s="62"/>
      <c r="G39" s="62"/>
      <c r="H39" s="62"/>
      <c r="I39" s="128"/>
    </row>
    <row r="40" spans="1:9" x14ac:dyDescent="0.2">
      <c r="A40" s="88" t="s">
        <v>20</v>
      </c>
      <c r="B40" s="85" t="s">
        <v>9</v>
      </c>
      <c r="C40" s="85"/>
      <c r="D40" s="85"/>
      <c r="E40" s="86"/>
      <c r="F40" s="62">
        <v>11164831</v>
      </c>
      <c r="G40" s="62">
        <v>10539422</v>
      </c>
      <c r="H40" s="62">
        <v>0</v>
      </c>
      <c r="I40" s="128">
        <f t="shared" si="0"/>
        <v>0</v>
      </c>
    </row>
    <row r="41" spans="1:9" x14ac:dyDescent="0.2">
      <c r="A41" s="88"/>
      <c r="B41" s="85"/>
      <c r="C41" s="85"/>
      <c r="D41" s="85"/>
      <c r="E41" s="86"/>
      <c r="F41" s="62"/>
      <c r="G41" s="62"/>
      <c r="H41" s="62"/>
      <c r="I41" s="62"/>
    </row>
    <row r="42" spans="1:9" ht="35.1" customHeight="1" x14ac:dyDescent="0.2">
      <c r="A42" s="89"/>
      <c r="B42" s="70" t="s">
        <v>5</v>
      </c>
      <c r="C42" s="70"/>
      <c r="D42" s="70"/>
      <c r="E42" s="90"/>
      <c r="F42" s="71">
        <f>SUM(F38+F40)</f>
        <v>12144291</v>
      </c>
      <c r="G42" s="71">
        <f>SUM(G38+G40)</f>
        <v>12144291</v>
      </c>
      <c r="H42" s="71">
        <f>SUM(H38+H40)</f>
        <v>704243</v>
      </c>
      <c r="I42" s="127">
        <f>SUM(H42/G42)</f>
        <v>5.7989634800417744E-2</v>
      </c>
    </row>
    <row r="43" spans="1:9" x14ac:dyDescent="0.2">
      <c r="A43" s="2"/>
      <c r="B43" s="2"/>
      <c r="C43" s="2"/>
      <c r="D43" s="2"/>
      <c r="E43" s="2"/>
    </row>
    <row r="44" spans="1:9" x14ac:dyDescent="0.2">
      <c r="A44" s="2"/>
      <c r="B44" s="2"/>
      <c r="C44" s="2"/>
      <c r="D44" s="2"/>
      <c r="E44" s="2"/>
    </row>
    <row r="45" spans="1:9" x14ac:dyDescent="0.2">
      <c r="A45" s="2"/>
      <c r="B45" s="2"/>
      <c r="C45" s="2"/>
      <c r="D45" s="2"/>
      <c r="E45" s="2"/>
    </row>
    <row r="46" spans="1:9" x14ac:dyDescent="0.2">
      <c r="A46" s="2"/>
      <c r="B46" s="2"/>
      <c r="C46" s="2"/>
      <c r="D46" s="2"/>
      <c r="E46" s="2"/>
    </row>
    <row r="47" spans="1:9" x14ac:dyDescent="0.2">
      <c r="A47" s="2"/>
      <c r="B47" s="2"/>
      <c r="C47" s="2"/>
      <c r="D47" s="2"/>
      <c r="E47" s="2"/>
    </row>
    <row r="48" spans="1:9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5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4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5">
    <mergeCell ref="A5:E5"/>
    <mergeCell ref="A8:E8"/>
    <mergeCell ref="B21:E21"/>
    <mergeCell ref="A1:I1"/>
    <mergeCell ref="A3:I3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N15" sqref="N14:N15"/>
    </sheetView>
  </sheetViews>
  <sheetFormatPr defaultColWidth="10.28515625" defaultRowHeight="15.75" x14ac:dyDescent="0.25"/>
  <cols>
    <col min="1" max="1" width="4.28515625" style="52" customWidth="1"/>
    <col min="2" max="2" width="56.28515625" style="34" customWidth="1"/>
    <col min="3" max="3" width="11.28515625" style="52" bestFit="1" customWidth="1"/>
    <col min="4" max="4" width="12.140625" style="52" customWidth="1"/>
    <col min="5" max="5" width="9.140625" style="52" hidden="1" customWidth="1"/>
    <col min="6" max="9" width="13.7109375" style="52" customWidth="1"/>
    <col min="10" max="16384" width="10.28515625" style="52"/>
  </cols>
  <sheetData>
    <row r="1" spans="1:9" s="34" customFormat="1" ht="15.75" customHeight="1" x14ac:dyDescent="0.25">
      <c r="A1" s="139" t="s">
        <v>228</v>
      </c>
      <c r="B1" s="139"/>
      <c r="C1" s="139"/>
      <c r="D1" s="139"/>
      <c r="E1" s="139"/>
      <c r="F1" s="139"/>
      <c r="G1" s="139"/>
      <c r="H1" s="140"/>
      <c r="I1" s="140"/>
    </row>
    <row r="2" spans="1:9" s="34" customFormat="1" x14ac:dyDescent="0.25">
      <c r="A2" s="148" t="s">
        <v>73</v>
      </c>
      <c r="B2" s="140"/>
      <c r="C2" s="140"/>
      <c r="D2" s="140"/>
      <c r="E2" s="140"/>
      <c r="F2" s="140"/>
      <c r="G2" s="140"/>
      <c r="H2" s="140"/>
      <c r="I2" s="140"/>
    </row>
    <row r="3" spans="1:9" s="34" customFormat="1" x14ac:dyDescent="0.25">
      <c r="B3" s="35"/>
      <c r="C3" s="35"/>
      <c r="D3" s="35"/>
      <c r="E3" s="35"/>
    </row>
    <row r="4" spans="1:9" s="34" customFormat="1" x14ac:dyDescent="0.25">
      <c r="B4" s="147" t="s">
        <v>60</v>
      </c>
      <c r="C4" s="147"/>
      <c r="D4" s="147"/>
      <c r="E4" s="147"/>
    </row>
    <row r="5" spans="1:9" s="34" customFormat="1" x14ac:dyDescent="0.25">
      <c r="B5" s="148" t="s">
        <v>74</v>
      </c>
      <c r="C5" s="148"/>
      <c r="D5" s="148"/>
      <c r="E5" s="148"/>
    </row>
    <row r="6" spans="1:9" s="34" customFormat="1" x14ac:dyDescent="0.25">
      <c r="B6" s="36"/>
      <c r="C6" s="36"/>
      <c r="D6" s="36"/>
      <c r="E6" s="36"/>
    </row>
    <row r="7" spans="1:9" s="34" customFormat="1" ht="63" x14ac:dyDescent="0.25">
      <c r="A7" s="102" t="s">
        <v>91</v>
      </c>
      <c r="B7" s="98" t="s">
        <v>21</v>
      </c>
      <c r="C7" s="37" t="s">
        <v>97</v>
      </c>
      <c r="D7" s="37" t="s">
        <v>106</v>
      </c>
      <c r="E7" s="37"/>
      <c r="F7" s="38" t="s">
        <v>105</v>
      </c>
      <c r="G7" s="38" t="s">
        <v>108</v>
      </c>
      <c r="H7" s="38" t="s">
        <v>234</v>
      </c>
      <c r="I7" s="38" t="s">
        <v>235</v>
      </c>
    </row>
    <row r="8" spans="1:9" s="42" customFormat="1" x14ac:dyDescent="0.25">
      <c r="A8" s="49" t="s">
        <v>30</v>
      </c>
      <c r="B8" s="39" t="s">
        <v>31</v>
      </c>
      <c r="C8" s="40">
        <v>0</v>
      </c>
      <c r="D8" s="40">
        <v>0</v>
      </c>
      <c r="E8" s="40"/>
      <c r="F8" s="41">
        <v>0</v>
      </c>
      <c r="G8" s="41">
        <v>0</v>
      </c>
      <c r="H8" s="41">
        <v>0</v>
      </c>
      <c r="I8" s="41">
        <v>0</v>
      </c>
    </row>
    <row r="9" spans="1:9" s="42" customFormat="1" x14ac:dyDescent="0.25">
      <c r="A9" s="49" t="s">
        <v>32</v>
      </c>
      <c r="B9" s="43" t="s">
        <v>22</v>
      </c>
      <c r="C9" s="44">
        <v>0</v>
      </c>
      <c r="D9" s="44">
        <v>0</v>
      </c>
      <c r="E9" s="44"/>
      <c r="F9" s="45">
        <v>0</v>
      </c>
      <c r="G9" s="45">
        <v>0</v>
      </c>
      <c r="H9" s="45">
        <v>0</v>
      </c>
      <c r="I9" s="45">
        <v>0</v>
      </c>
    </row>
    <row r="10" spans="1:9" s="42" customFormat="1" x14ac:dyDescent="0.25">
      <c r="A10" s="49" t="s">
        <v>33</v>
      </c>
      <c r="B10" s="43" t="s">
        <v>23</v>
      </c>
      <c r="C10" s="44">
        <v>270719</v>
      </c>
      <c r="D10" s="44">
        <v>2926921</v>
      </c>
      <c r="E10" s="44"/>
      <c r="F10" s="45">
        <f>SUM('1.mérleg '!D8)</f>
        <v>2078768</v>
      </c>
      <c r="G10" s="45">
        <f>SUM('1.mérleg '!E8)</f>
        <v>2078768</v>
      </c>
      <c r="H10" s="45">
        <f>SUM('1.mérleg '!F8)</f>
        <v>1794355</v>
      </c>
      <c r="I10" s="134">
        <f>SUM(H10/G10)</f>
        <v>0.86318194238125656</v>
      </c>
    </row>
    <row r="11" spans="1:9" s="42" customFormat="1" x14ac:dyDescent="0.25">
      <c r="A11" s="49" t="s">
        <v>34</v>
      </c>
      <c r="B11" s="43" t="s">
        <v>26</v>
      </c>
      <c r="C11" s="44">
        <v>0</v>
      </c>
      <c r="D11" s="44">
        <v>0</v>
      </c>
      <c r="E11" s="44"/>
      <c r="F11" s="44">
        <v>0</v>
      </c>
      <c r="G11" s="44">
        <v>0</v>
      </c>
      <c r="H11" s="44">
        <v>0</v>
      </c>
      <c r="I11" s="44">
        <v>0</v>
      </c>
    </row>
    <row r="12" spans="1:9" s="42" customFormat="1" x14ac:dyDescent="0.25">
      <c r="A12" s="49" t="s">
        <v>40</v>
      </c>
      <c r="B12" s="46" t="s">
        <v>41</v>
      </c>
      <c r="C12" s="44">
        <v>10580599</v>
      </c>
      <c r="D12" s="44">
        <v>10114074</v>
      </c>
      <c r="E12" s="44"/>
      <c r="F12" s="44">
        <f>SUM('1.mérleg '!D17)</f>
        <v>10065523</v>
      </c>
      <c r="G12" s="44">
        <f>SUM('1.mérleg '!E17)</f>
        <v>10065523</v>
      </c>
      <c r="H12" s="44">
        <f>SUM('1.mérleg '!F17)</f>
        <v>10065523</v>
      </c>
      <c r="I12" s="134">
        <f>SUM(H12/G12)</f>
        <v>1</v>
      </c>
    </row>
    <row r="13" spans="1:9" s="42" customFormat="1" ht="35.1" customHeight="1" x14ac:dyDescent="0.25">
      <c r="A13" s="101"/>
      <c r="B13" s="95" t="s">
        <v>61</v>
      </c>
      <c r="C13" s="96">
        <f t="shared" ref="C13:H13" si="0">SUM(C8:C12)</f>
        <v>10851318</v>
      </c>
      <c r="D13" s="96">
        <f t="shared" si="0"/>
        <v>13040995</v>
      </c>
      <c r="E13" s="96">
        <f t="shared" si="0"/>
        <v>0</v>
      </c>
      <c r="F13" s="96">
        <f t="shared" si="0"/>
        <v>12144291</v>
      </c>
      <c r="G13" s="96">
        <f t="shared" si="0"/>
        <v>12144291</v>
      </c>
      <c r="H13" s="96">
        <f t="shared" si="0"/>
        <v>11859878</v>
      </c>
      <c r="I13" s="135">
        <f>SUM(H13/G13)</f>
        <v>0.97658051836867221</v>
      </c>
    </row>
    <row r="14" spans="1:9" s="42" customFormat="1" x14ac:dyDescent="0.25">
      <c r="A14" s="49"/>
      <c r="B14" s="47"/>
      <c r="C14" s="48"/>
      <c r="D14" s="48"/>
      <c r="E14" s="48"/>
      <c r="F14" s="49"/>
      <c r="G14" s="49"/>
      <c r="H14" s="49"/>
      <c r="I14" s="49"/>
    </row>
    <row r="15" spans="1:9" s="42" customFormat="1" x14ac:dyDescent="0.25">
      <c r="A15" s="49" t="s">
        <v>44</v>
      </c>
      <c r="B15" s="46" t="s">
        <v>62</v>
      </c>
      <c r="C15" s="44">
        <v>0</v>
      </c>
      <c r="D15" s="44">
        <v>0</v>
      </c>
      <c r="E15" s="44"/>
      <c r="F15" s="45">
        <v>0</v>
      </c>
      <c r="G15" s="45">
        <v>0</v>
      </c>
      <c r="H15" s="45">
        <v>0</v>
      </c>
      <c r="I15" s="45">
        <v>0</v>
      </c>
    </row>
    <row r="16" spans="1:9" s="42" customFormat="1" x14ac:dyDescent="0.25">
      <c r="A16" s="49" t="s">
        <v>45</v>
      </c>
      <c r="B16" s="46" t="s">
        <v>63</v>
      </c>
      <c r="C16" s="44">
        <v>0</v>
      </c>
      <c r="D16" s="44">
        <v>0</v>
      </c>
      <c r="E16" s="44"/>
      <c r="F16" s="45">
        <v>0</v>
      </c>
      <c r="G16" s="45">
        <v>0</v>
      </c>
      <c r="H16" s="45">
        <v>0</v>
      </c>
      <c r="I16" s="45">
        <v>0</v>
      </c>
    </row>
    <row r="17" spans="1:9" s="42" customFormat="1" x14ac:dyDescent="0.25">
      <c r="A17" s="49" t="s">
        <v>12</v>
      </c>
      <c r="B17" s="46" t="s">
        <v>64</v>
      </c>
      <c r="C17" s="44">
        <v>737298</v>
      </c>
      <c r="D17" s="44">
        <v>2681086</v>
      </c>
      <c r="E17" s="44"/>
      <c r="F17" s="45">
        <f>SUM('1.mérleg '!D23)</f>
        <v>979460</v>
      </c>
      <c r="G17" s="45">
        <f>SUM('1.mérleg '!E23)</f>
        <v>1604869</v>
      </c>
      <c r="H17" s="45">
        <f>SUM('1.mérleg '!F23)</f>
        <v>704243</v>
      </c>
      <c r="I17" s="134">
        <f>SUM(H17/G17)</f>
        <v>0.43881650153377005</v>
      </c>
    </row>
    <row r="18" spans="1:9" s="42" customFormat="1" x14ac:dyDescent="0.25">
      <c r="A18" s="49" t="s">
        <v>47</v>
      </c>
      <c r="B18" s="46" t="s">
        <v>65</v>
      </c>
      <c r="C18" s="44">
        <v>0</v>
      </c>
      <c r="D18" s="44">
        <v>0</v>
      </c>
      <c r="E18" s="44"/>
      <c r="F18" s="45">
        <v>0</v>
      </c>
      <c r="G18" s="45">
        <v>0</v>
      </c>
      <c r="H18" s="45">
        <v>0</v>
      </c>
      <c r="I18" s="45">
        <v>0</v>
      </c>
    </row>
    <row r="19" spans="1:9" s="42" customFormat="1" x14ac:dyDescent="0.25">
      <c r="A19" s="49" t="s">
        <v>49</v>
      </c>
      <c r="B19" s="50" t="s">
        <v>25</v>
      </c>
      <c r="C19" s="44">
        <v>0</v>
      </c>
      <c r="D19" s="44">
        <v>0</v>
      </c>
      <c r="E19" s="44"/>
      <c r="F19" s="45">
        <f>SUM('1.mérleg '!D25)</f>
        <v>11164831</v>
      </c>
      <c r="G19" s="45">
        <f>SUM('1.mérleg '!E25)</f>
        <v>10539422</v>
      </c>
      <c r="H19" s="45">
        <f>SUM('1.mérleg '!F25)</f>
        <v>0</v>
      </c>
      <c r="I19" s="45">
        <f>SUM('1.mérleg '!G25)</f>
        <v>0</v>
      </c>
    </row>
    <row r="20" spans="1:9" s="42" customFormat="1" x14ac:dyDescent="0.25">
      <c r="A20" s="49" t="s">
        <v>66</v>
      </c>
      <c r="B20" s="50" t="s">
        <v>57</v>
      </c>
      <c r="C20" s="44">
        <v>0</v>
      </c>
      <c r="D20" s="44">
        <v>0</v>
      </c>
      <c r="E20" s="44"/>
      <c r="F20" s="51">
        <v>0</v>
      </c>
      <c r="G20" s="51">
        <v>0</v>
      </c>
      <c r="H20" s="51">
        <v>0</v>
      </c>
      <c r="I20" s="51">
        <v>0</v>
      </c>
    </row>
    <row r="21" spans="1:9" s="42" customFormat="1" ht="35.1" customHeight="1" x14ac:dyDescent="0.25">
      <c r="A21" s="100"/>
      <c r="B21" s="95" t="s">
        <v>67</v>
      </c>
      <c r="C21" s="97">
        <f>SUM(C15:C20)</f>
        <v>737298</v>
      </c>
      <c r="D21" s="97">
        <f>SUM(D15:D20)</f>
        <v>2681086</v>
      </c>
      <c r="E21" s="97">
        <f>SUM(E15:E19)</f>
        <v>0</v>
      </c>
      <c r="F21" s="97">
        <f>SUM(F15:F20)</f>
        <v>12144291</v>
      </c>
      <c r="G21" s="97">
        <f>SUM(G15:G20)</f>
        <v>12144291</v>
      </c>
      <c r="H21" s="97">
        <f>SUM(H15:H20)</f>
        <v>704243</v>
      </c>
      <c r="I21" s="135">
        <f>SUM(H21/G21)</f>
        <v>5.7989634800417744E-2</v>
      </c>
    </row>
    <row r="22" spans="1:9" x14ac:dyDescent="0.25">
      <c r="E22" s="53"/>
    </row>
    <row r="23" spans="1:9" x14ac:dyDescent="0.25">
      <c r="E23" s="53"/>
    </row>
    <row r="24" spans="1:9" x14ac:dyDescent="0.25">
      <c r="E24" s="53"/>
    </row>
  </sheetData>
  <mergeCells count="4">
    <mergeCell ref="B4:E4"/>
    <mergeCell ref="B5:E5"/>
    <mergeCell ref="A1:I1"/>
    <mergeCell ref="A2:I2"/>
  </mergeCells>
  <printOptions headings="1"/>
  <pageMargins left="0.75" right="0.75" top="1" bottom="1" header="0.5" footer="0.5"/>
  <pageSetup paperSize="9" scale="9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90" zoomScaleNormal="100" zoomScaleSheetLayoutView="90" workbookViewId="0">
      <selection activeCell="H19" sqref="H19"/>
    </sheetView>
  </sheetViews>
  <sheetFormatPr defaultColWidth="10.28515625" defaultRowHeight="15.75" x14ac:dyDescent="0.25"/>
  <cols>
    <col min="1" max="1" width="4.85546875" style="52" customWidth="1"/>
    <col min="2" max="2" width="52.5703125" style="34" customWidth="1"/>
    <col min="3" max="3" width="13.5703125" style="52" customWidth="1"/>
    <col min="4" max="4" width="13.85546875" style="34" customWidth="1"/>
    <col min="5" max="8" width="15" style="52" customWidth="1"/>
    <col min="9" max="16384" width="10.28515625" style="52"/>
  </cols>
  <sheetData>
    <row r="1" spans="1:8" s="34" customFormat="1" ht="19.5" customHeight="1" x14ac:dyDescent="0.25">
      <c r="A1" s="139" t="s">
        <v>229</v>
      </c>
      <c r="B1" s="139"/>
      <c r="C1" s="139"/>
      <c r="D1" s="139"/>
      <c r="E1" s="139"/>
      <c r="F1" s="139"/>
      <c r="G1" s="140"/>
      <c r="H1" s="140"/>
    </row>
    <row r="2" spans="1:8" s="34" customFormat="1" ht="19.5" customHeight="1" x14ac:dyDescent="0.25">
      <c r="A2" s="148" t="s">
        <v>77</v>
      </c>
      <c r="B2" s="149"/>
      <c r="C2" s="149"/>
      <c r="D2" s="149"/>
      <c r="E2" s="140"/>
      <c r="F2" s="140"/>
      <c r="G2" s="140"/>
      <c r="H2" s="140"/>
    </row>
    <row r="3" spans="1:8" s="34" customFormat="1" x14ac:dyDescent="0.25">
      <c r="A3" s="147" t="s">
        <v>68</v>
      </c>
      <c r="B3" s="149"/>
      <c r="C3" s="149"/>
      <c r="D3" s="149"/>
      <c r="E3" s="140"/>
      <c r="F3" s="140"/>
      <c r="G3" s="140"/>
      <c r="H3" s="140"/>
    </row>
    <row r="4" spans="1:8" s="34" customFormat="1" x14ac:dyDescent="0.25">
      <c r="A4" s="148" t="s">
        <v>75</v>
      </c>
      <c r="B4" s="149"/>
      <c r="C4" s="149"/>
      <c r="D4" s="149"/>
      <c r="E4" s="140"/>
      <c r="F4" s="140"/>
      <c r="G4" s="140"/>
      <c r="H4" s="140"/>
    </row>
    <row r="5" spans="1:8" s="34" customFormat="1" x14ac:dyDescent="0.25">
      <c r="B5" s="35"/>
      <c r="C5" s="35"/>
      <c r="D5" s="35"/>
    </row>
    <row r="6" spans="1:8" s="34" customFormat="1" ht="47.25" x14ac:dyDescent="0.25">
      <c r="A6" s="103"/>
      <c r="B6" s="98" t="s">
        <v>21</v>
      </c>
      <c r="C6" s="37" t="s">
        <v>97</v>
      </c>
      <c r="D6" s="37" t="s">
        <v>106</v>
      </c>
      <c r="E6" s="38" t="s">
        <v>105</v>
      </c>
      <c r="F6" s="38" t="s">
        <v>109</v>
      </c>
      <c r="G6" s="38" t="s">
        <v>236</v>
      </c>
      <c r="H6" s="38" t="s">
        <v>226</v>
      </c>
    </row>
    <row r="7" spans="1:8" s="34" customFormat="1" x14ac:dyDescent="0.25">
      <c r="A7" s="104" t="s">
        <v>36</v>
      </c>
      <c r="B7" s="39" t="s">
        <v>37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s="34" customFormat="1" x14ac:dyDescent="0.25">
      <c r="A8" s="104" t="s">
        <v>38</v>
      </c>
      <c r="B8" s="43" t="s">
        <v>27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</row>
    <row r="9" spans="1:8" s="34" customFormat="1" x14ac:dyDescent="0.25">
      <c r="A9" s="104" t="s">
        <v>39</v>
      </c>
      <c r="B9" s="43" t="s">
        <v>28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</row>
    <row r="10" spans="1:8" s="34" customFormat="1" ht="35.1" customHeight="1" x14ac:dyDescent="0.25">
      <c r="A10" s="105"/>
      <c r="B10" s="95" t="s">
        <v>69</v>
      </c>
      <c r="C10" s="106">
        <f t="shared" ref="C10:H10" si="0">SUM(C7:C9)</f>
        <v>0</v>
      </c>
      <c r="D10" s="106">
        <f t="shared" si="0"/>
        <v>0</v>
      </c>
      <c r="E10" s="106">
        <f t="shared" si="0"/>
        <v>0</v>
      </c>
      <c r="F10" s="106">
        <f t="shared" si="0"/>
        <v>0</v>
      </c>
      <c r="G10" s="106">
        <f t="shared" si="0"/>
        <v>0</v>
      </c>
      <c r="H10" s="106">
        <f t="shared" si="0"/>
        <v>0</v>
      </c>
    </row>
    <row r="11" spans="1:8" s="42" customFormat="1" x14ac:dyDescent="0.25">
      <c r="A11" s="99"/>
      <c r="B11" s="54"/>
      <c r="C11" s="44"/>
      <c r="D11" s="44"/>
      <c r="E11" s="44"/>
      <c r="F11" s="44"/>
      <c r="G11" s="44"/>
      <c r="H11" s="44"/>
    </row>
    <row r="12" spans="1:8" s="42" customFormat="1" x14ac:dyDescent="0.25">
      <c r="A12" s="99"/>
      <c r="B12" s="54"/>
      <c r="C12" s="48"/>
      <c r="D12" s="48"/>
      <c r="E12" s="48"/>
      <c r="F12" s="48"/>
      <c r="G12" s="48"/>
      <c r="H12" s="48"/>
    </row>
    <row r="13" spans="1:8" s="42" customFormat="1" x14ac:dyDescent="0.25">
      <c r="A13" s="99"/>
      <c r="B13" s="47"/>
      <c r="C13" s="48"/>
      <c r="D13" s="48"/>
      <c r="E13" s="48"/>
      <c r="F13" s="48"/>
      <c r="G13" s="48"/>
      <c r="H13" s="48"/>
    </row>
    <row r="14" spans="1:8" s="42" customFormat="1" x14ac:dyDescent="0.25">
      <c r="A14" s="104" t="s">
        <v>50</v>
      </c>
      <c r="B14" s="50" t="s">
        <v>51</v>
      </c>
      <c r="C14" s="44">
        <v>0</v>
      </c>
      <c r="D14" s="44">
        <v>294386</v>
      </c>
      <c r="E14" s="45">
        <v>0</v>
      </c>
      <c r="F14" s="45">
        <v>0</v>
      </c>
      <c r="G14" s="45">
        <v>0</v>
      </c>
      <c r="H14" s="45">
        <v>0</v>
      </c>
    </row>
    <row r="15" spans="1:8" s="42" customFormat="1" x14ac:dyDescent="0.25">
      <c r="A15" s="104" t="s">
        <v>52</v>
      </c>
      <c r="B15" s="50" t="s">
        <v>53</v>
      </c>
      <c r="C15" s="44">
        <v>0</v>
      </c>
      <c r="D15" s="44">
        <v>0</v>
      </c>
      <c r="E15" s="45">
        <v>0</v>
      </c>
      <c r="F15" s="45">
        <v>0</v>
      </c>
      <c r="G15" s="45">
        <v>0</v>
      </c>
      <c r="H15" s="45">
        <v>0</v>
      </c>
    </row>
    <row r="16" spans="1:8" s="42" customFormat="1" x14ac:dyDescent="0.25">
      <c r="A16" s="104" t="s">
        <v>54</v>
      </c>
      <c r="B16" s="50" t="s">
        <v>55</v>
      </c>
      <c r="C16" s="44">
        <v>0</v>
      </c>
      <c r="D16" s="44">
        <v>0</v>
      </c>
      <c r="E16" s="45">
        <v>0</v>
      </c>
      <c r="F16" s="45">
        <v>0</v>
      </c>
      <c r="G16" s="45">
        <v>0</v>
      </c>
      <c r="H16" s="45">
        <v>0</v>
      </c>
    </row>
    <row r="17" spans="1:8" s="42" customFormat="1" ht="35.1" customHeight="1" x14ac:dyDescent="0.25">
      <c r="A17" s="105"/>
      <c r="B17" s="95" t="s">
        <v>70</v>
      </c>
      <c r="C17" s="97">
        <f t="shared" ref="C17:H17" si="1">SUM(C14:C16)</f>
        <v>0</v>
      </c>
      <c r="D17" s="97">
        <f t="shared" si="1"/>
        <v>294386</v>
      </c>
      <c r="E17" s="97">
        <f t="shared" si="1"/>
        <v>0</v>
      </c>
      <c r="F17" s="97">
        <f t="shared" si="1"/>
        <v>0</v>
      </c>
      <c r="G17" s="97">
        <f t="shared" si="1"/>
        <v>0</v>
      </c>
      <c r="H17" s="97">
        <f t="shared" si="1"/>
        <v>0</v>
      </c>
    </row>
    <row r="18" spans="1:8" s="42" customFormat="1" ht="35.1" customHeight="1" x14ac:dyDescent="0.25">
      <c r="A18" s="105"/>
      <c r="B18" s="95" t="s">
        <v>71</v>
      </c>
      <c r="C18" s="107">
        <f>'3.Táj.adatok műk.'!C13+'4.Táj.adatok felh.'!C10</f>
        <v>10851318</v>
      </c>
      <c r="D18" s="107">
        <f>'3.Táj.adatok műk.'!D13+'4.Táj.adatok felh.'!D10</f>
        <v>13040995</v>
      </c>
      <c r="E18" s="107">
        <f>'3.Táj.adatok műk.'!F13+'4.Táj.adatok felh.'!E10</f>
        <v>12144291</v>
      </c>
      <c r="F18" s="107">
        <f>'3.Táj.adatok műk.'!G13+'4.Táj.adatok felh.'!F10</f>
        <v>12144291</v>
      </c>
      <c r="G18" s="107">
        <f>'3.Táj.adatok műk.'!H13+'4.Táj.adatok felh.'!G10</f>
        <v>11859878</v>
      </c>
      <c r="H18" s="136">
        <f>SUM(G18/F18)</f>
        <v>0.97658051836867221</v>
      </c>
    </row>
    <row r="19" spans="1:8" s="42" customFormat="1" ht="35.1" customHeight="1" x14ac:dyDescent="0.25">
      <c r="A19" s="108"/>
      <c r="B19" s="109" t="s">
        <v>72</v>
      </c>
      <c r="C19" s="110">
        <f>'3.Táj.adatok műk.'!C21+'4.Táj.adatok felh.'!C17</f>
        <v>737298</v>
      </c>
      <c r="D19" s="110">
        <f>'3.Táj.adatok műk.'!D21+'4.Táj.adatok felh.'!D17</f>
        <v>2975472</v>
      </c>
      <c r="E19" s="110">
        <f>'3.Táj.adatok műk.'!F21+'4.Táj.adatok felh.'!E17</f>
        <v>12144291</v>
      </c>
      <c r="F19" s="110">
        <f>'3.Táj.adatok műk.'!G21+'4.Táj.adatok felh.'!F17</f>
        <v>12144291</v>
      </c>
      <c r="G19" s="110">
        <f>'3.Táj.adatok műk.'!H21+'4.Táj.adatok felh.'!G17</f>
        <v>704243</v>
      </c>
      <c r="H19" s="136">
        <f>SUM(G19/F19)</f>
        <v>5.7989634800417744E-2</v>
      </c>
    </row>
  </sheetData>
  <mergeCells count="4">
    <mergeCell ref="A1:H1"/>
    <mergeCell ref="A2:H2"/>
    <mergeCell ref="A3:H3"/>
    <mergeCell ref="A4:H4"/>
  </mergeCells>
  <printOptions headings="1" gridLines="1"/>
  <pageMargins left="0.74803149606299213" right="0.23622047244094491" top="0.98425196850393704" bottom="0.98425196850393704" header="0.51181102362204722" footer="0.51181102362204722"/>
  <pageSetup paperSize="9" scale="63" orientation="portrait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Normal="100" zoomScaleSheetLayoutView="100" workbookViewId="0">
      <pane ySplit="6" topLeftCell="A13" activePane="bottomLeft" state="frozen"/>
      <selection pane="bottomLeft" activeCell="I20" sqref="I20"/>
    </sheetView>
  </sheetViews>
  <sheetFormatPr defaultRowHeight="12.75" x14ac:dyDescent="0.2"/>
  <cols>
    <col min="1" max="1" width="8.140625" style="120" customWidth="1"/>
    <col min="2" max="2" width="41" style="120" customWidth="1"/>
    <col min="3" max="5" width="32.85546875" style="120" customWidth="1"/>
    <col min="6" max="16384" width="9.140625" style="120"/>
  </cols>
  <sheetData>
    <row r="1" spans="1:5" x14ac:dyDescent="0.2">
      <c r="A1" s="152" t="s">
        <v>230</v>
      </c>
      <c r="B1" s="153"/>
      <c r="C1" s="153"/>
      <c r="D1" s="153"/>
      <c r="E1" s="153"/>
    </row>
    <row r="2" spans="1:5" x14ac:dyDescent="0.2">
      <c r="A2" s="154" t="s">
        <v>73</v>
      </c>
      <c r="B2" s="155"/>
      <c r="C2" s="155"/>
      <c r="D2" s="155"/>
      <c r="E2" s="155"/>
    </row>
    <row r="4" spans="1:5" ht="24" customHeight="1" x14ac:dyDescent="0.2">
      <c r="A4" s="150" t="s">
        <v>237</v>
      </c>
      <c r="B4" s="151"/>
      <c r="C4" s="151"/>
      <c r="D4" s="151"/>
      <c r="E4" s="151"/>
    </row>
    <row r="5" spans="1:5" ht="15" x14ac:dyDescent="0.2">
      <c r="A5" s="119" t="s">
        <v>110</v>
      </c>
      <c r="B5" s="119" t="s">
        <v>21</v>
      </c>
      <c r="C5" s="119" t="s">
        <v>111</v>
      </c>
      <c r="D5" s="119" t="s">
        <v>112</v>
      </c>
      <c r="E5" s="119" t="s">
        <v>113</v>
      </c>
    </row>
    <row r="6" spans="1:5" ht="15" x14ac:dyDescent="0.2">
      <c r="A6" s="119">
        <v>1</v>
      </c>
      <c r="B6" s="119">
        <v>2</v>
      </c>
      <c r="C6" s="119">
        <v>3</v>
      </c>
      <c r="D6" s="119">
        <v>4</v>
      </c>
      <c r="E6" s="119">
        <v>5</v>
      </c>
    </row>
    <row r="7" spans="1:5" ht="25.5" x14ac:dyDescent="0.2">
      <c r="A7" s="121" t="s">
        <v>114</v>
      </c>
      <c r="B7" s="137" t="s">
        <v>238</v>
      </c>
      <c r="C7" s="123">
        <v>223351</v>
      </c>
      <c r="D7" s="123">
        <v>0</v>
      </c>
      <c r="E7" s="123">
        <v>189739</v>
      </c>
    </row>
    <row r="8" spans="1:5" x14ac:dyDescent="0.2">
      <c r="A8" s="124" t="s">
        <v>115</v>
      </c>
      <c r="B8" s="125" t="s">
        <v>116</v>
      </c>
      <c r="C8" s="126">
        <v>223351</v>
      </c>
      <c r="D8" s="126">
        <v>0</v>
      </c>
      <c r="E8" s="126">
        <v>189739</v>
      </c>
    </row>
    <row r="9" spans="1:5" ht="38.25" x14ac:dyDescent="0.2">
      <c r="A9" s="124" t="s">
        <v>117</v>
      </c>
      <c r="B9" s="125" t="s">
        <v>118</v>
      </c>
      <c r="C9" s="126">
        <v>223351</v>
      </c>
      <c r="D9" s="126">
        <v>0</v>
      </c>
      <c r="E9" s="126">
        <v>189739</v>
      </c>
    </row>
    <row r="10" spans="1:5" x14ac:dyDescent="0.2">
      <c r="A10" s="121" t="s">
        <v>119</v>
      </c>
      <c r="B10" s="122" t="s">
        <v>120</v>
      </c>
      <c r="C10" s="123">
        <v>11775</v>
      </c>
      <c r="D10" s="123">
        <v>0</v>
      </c>
      <c r="E10" s="123">
        <v>11775</v>
      </c>
    </row>
    <row r="11" spans="1:5" ht="25.5" x14ac:dyDescent="0.2">
      <c r="A11" s="124" t="s">
        <v>121</v>
      </c>
      <c r="B11" s="125" t="s">
        <v>122</v>
      </c>
      <c r="C11" s="126">
        <v>11775</v>
      </c>
      <c r="D11" s="126">
        <v>0</v>
      </c>
      <c r="E11" s="126">
        <v>11775</v>
      </c>
    </row>
    <row r="12" spans="1:5" x14ac:dyDescent="0.2">
      <c r="A12" s="121" t="s">
        <v>123</v>
      </c>
      <c r="B12" s="122" t="s">
        <v>124</v>
      </c>
      <c r="C12" s="123">
        <v>9966748</v>
      </c>
      <c r="D12" s="123">
        <v>0</v>
      </c>
      <c r="E12" s="123">
        <v>11056860</v>
      </c>
    </row>
    <row r="13" spans="1:5" x14ac:dyDescent="0.2">
      <c r="A13" s="124" t="s">
        <v>125</v>
      </c>
      <c r="B13" s="125" t="s">
        <v>126</v>
      </c>
      <c r="C13" s="126">
        <v>9966748</v>
      </c>
      <c r="D13" s="126">
        <v>0</v>
      </c>
      <c r="E13" s="126">
        <v>11056860</v>
      </c>
    </row>
    <row r="14" spans="1:5" x14ac:dyDescent="0.2">
      <c r="A14" s="124" t="s">
        <v>127</v>
      </c>
      <c r="B14" s="125" t="s">
        <v>128</v>
      </c>
      <c r="C14" s="126">
        <v>9978523</v>
      </c>
      <c r="D14" s="126">
        <v>0</v>
      </c>
      <c r="E14" s="126">
        <v>11068635</v>
      </c>
    </row>
    <row r="15" spans="1:5" x14ac:dyDescent="0.2">
      <c r="A15" s="121" t="s">
        <v>129</v>
      </c>
      <c r="B15" s="122" t="s">
        <v>130</v>
      </c>
      <c r="C15" s="123">
        <v>87000</v>
      </c>
      <c r="D15" s="123">
        <v>0</v>
      </c>
      <c r="E15" s="123">
        <v>87000</v>
      </c>
    </row>
    <row r="16" spans="1:5" ht="25.5" x14ac:dyDescent="0.2">
      <c r="A16" s="121" t="s">
        <v>131</v>
      </c>
      <c r="B16" s="122" t="s">
        <v>132</v>
      </c>
      <c r="C16" s="123">
        <v>87000</v>
      </c>
      <c r="D16" s="123">
        <v>0</v>
      </c>
      <c r="E16" s="123">
        <v>87000</v>
      </c>
    </row>
    <row r="17" spans="1:5" ht="25.5" x14ac:dyDescent="0.2">
      <c r="A17" s="124" t="s">
        <v>133</v>
      </c>
      <c r="B17" s="125" t="s">
        <v>134</v>
      </c>
      <c r="C17" s="126">
        <v>87000</v>
      </c>
      <c r="D17" s="126">
        <v>0</v>
      </c>
      <c r="E17" s="126">
        <v>87000</v>
      </c>
    </row>
    <row r="18" spans="1:5" x14ac:dyDescent="0.2">
      <c r="A18" s="124" t="s">
        <v>135</v>
      </c>
      <c r="B18" s="125" t="s">
        <v>136</v>
      </c>
      <c r="C18" s="126">
        <v>87000</v>
      </c>
      <c r="D18" s="126">
        <v>0</v>
      </c>
      <c r="E18" s="126">
        <v>87000</v>
      </c>
    </row>
    <row r="19" spans="1:5" ht="25.5" x14ac:dyDescent="0.2">
      <c r="A19" s="121" t="s">
        <v>137</v>
      </c>
      <c r="B19" s="122" t="s">
        <v>138</v>
      </c>
      <c r="C19" s="123">
        <v>522211</v>
      </c>
      <c r="D19" s="123">
        <v>0</v>
      </c>
      <c r="E19" s="123">
        <v>386172</v>
      </c>
    </row>
    <row r="20" spans="1:5" ht="25.5" x14ac:dyDescent="0.2">
      <c r="A20" s="121" t="s">
        <v>139</v>
      </c>
      <c r="B20" s="122" t="s">
        <v>140</v>
      </c>
      <c r="C20" s="123">
        <v>64476</v>
      </c>
      <c r="D20" s="123">
        <v>0</v>
      </c>
      <c r="E20" s="123">
        <v>66501</v>
      </c>
    </row>
    <row r="21" spans="1:5" ht="25.5" x14ac:dyDescent="0.2">
      <c r="A21" s="124" t="s">
        <v>141</v>
      </c>
      <c r="B21" s="125" t="s">
        <v>142</v>
      </c>
      <c r="C21" s="126">
        <v>586687</v>
      </c>
      <c r="D21" s="126">
        <v>0</v>
      </c>
      <c r="E21" s="126">
        <v>452673</v>
      </c>
    </row>
    <row r="22" spans="1:5" x14ac:dyDescent="0.2">
      <c r="A22" s="121" t="s">
        <v>143</v>
      </c>
      <c r="B22" s="122" t="s">
        <v>144</v>
      </c>
      <c r="C22" s="123">
        <v>-317960</v>
      </c>
      <c r="D22" s="123">
        <v>0</v>
      </c>
      <c r="E22" s="123">
        <v>-450921</v>
      </c>
    </row>
    <row r="23" spans="1:5" ht="25.5" x14ac:dyDescent="0.2">
      <c r="A23" s="124" t="s">
        <v>145</v>
      </c>
      <c r="B23" s="125" t="s">
        <v>146</v>
      </c>
      <c r="C23" s="126">
        <v>-317960</v>
      </c>
      <c r="D23" s="126">
        <v>0</v>
      </c>
      <c r="E23" s="126">
        <v>-450921</v>
      </c>
    </row>
    <row r="24" spans="1:5" ht="25.5" x14ac:dyDescent="0.2">
      <c r="A24" s="124" t="s">
        <v>147</v>
      </c>
      <c r="B24" s="125" t="s">
        <v>148</v>
      </c>
      <c r="C24" s="126">
        <v>268727</v>
      </c>
      <c r="D24" s="126">
        <v>0</v>
      </c>
      <c r="E24" s="126">
        <v>1752</v>
      </c>
    </row>
    <row r="25" spans="1:5" x14ac:dyDescent="0.2">
      <c r="A25" s="124" t="s">
        <v>149</v>
      </c>
      <c r="B25" s="125" t="s">
        <v>150</v>
      </c>
      <c r="C25" s="126">
        <v>10557601</v>
      </c>
      <c r="D25" s="126">
        <v>0</v>
      </c>
      <c r="E25" s="126">
        <v>11347126</v>
      </c>
    </row>
    <row r="26" spans="1:5" x14ac:dyDescent="0.2">
      <c r="A26" s="121" t="s">
        <v>151</v>
      </c>
      <c r="B26" s="122" t="s">
        <v>152</v>
      </c>
      <c r="C26" s="123">
        <v>525019106</v>
      </c>
      <c r="D26" s="123">
        <v>0</v>
      </c>
      <c r="E26" s="123">
        <v>525019106</v>
      </c>
    </row>
    <row r="27" spans="1:5" x14ac:dyDescent="0.2">
      <c r="A27" s="121" t="s">
        <v>153</v>
      </c>
      <c r="B27" s="122" t="s">
        <v>154</v>
      </c>
      <c r="C27" s="123">
        <v>-530224756</v>
      </c>
      <c r="D27" s="123">
        <v>0</v>
      </c>
      <c r="E27" s="123">
        <v>-530224756</v>
      </c>
    </row>
    <row r="28" spans="1:5" ht="25.5" x14ac:dyDescent="0.2">
      <c r="A28" s="121" t="s">
        <v>155</v>
      </c>
      <c r="B28" s="122" t="s">
        <v>156</v>
      </c>
      <c r="C28" s="123">
        <v>330167</v>
      </c>
      <c r="D28" s="123">
        <v>0</v>
      </c>
      <c r="E28" s="123">
        <v>330167</v>
      </c>
    </row>
    <row r="29" spans="1:5" x14ac:dyDescent="0.2">
      <c r="A29" s="121" t="s">
        <v>157</v>
      </c>
      <c r="B29" s="122" t="s">
        <v>158</v>
      </c>
      <c r="C29" s="123">
        <v>16312189</v>
      </c>
      <c r="D29" s="123">
        <v>0</v>
      </c>
      <c r="E29" s="123">
        <v>15433084</v>
      </c>
    </row>
    <row r="30" spans="1:5" x14ac:dyDescent="0.2">
      <c r="A30" s="121" t="s">
        <v>159</v>
      </c>
      <c r="B30" s="122" t="s">
        <v>160</v>
      </c>
      <c r="C30" s="123">
        <v>-879105</v>
      </c>
      <c r="D30" s="123">
        <v>0</v>
      </c>
      <c r="E30" s="123">
        <v>598420</v>
      </c>
    </row>
    <row r="31" spans="1:5" x14ac:dyDescent="0.2">
      <c r="A31" s="124" t="s">
        <v>161</v>
      </c>
      <c r="B31" s="125" t="s">
        <v>162</v>
      </c>
      <c r="C31" s="126">
        <v>10557601</v>
      </c>
      <c r="D31" s="126">
        <v>0</v>
      </c>
      <c r="E31" s="126">
        <v>11156021</v>
      </c>
    </row>
    <row r="32" spans="1:5" ht="25.5" x14ac:dyDescent="0.2">
      <c r="A32" s="121" t="s">
        <v>163</v>
      </c>
      <c r="B32" s="122" t="s">
        <v>164</v>
      </c>
      <c r="C32" s="123">
        <v>0</v>
      </c>
      <c r="D32" s="123">
        <v>0</v>
      </c>
      <c r="E32" s="123">
        <v>191105</v>
      </c>
    </row>
    <row r="33" spans="1:5" ht="25.5" x14ac:dyDescent="0.2">
      <c r="A33" s="124" t="s">
        <v>165</v>
      </c>
      <c r="B33" s="125" t="s">
        <v>166</v>
      </c>
      <c r="C33" s="126">
        <v>0</v>
      </c>
      <c r="D33" s="126">
        <v>0</v>
      </c>
      <c r="E33" s="126">
        <v>191105</v>
      </c>
    </row>
    <row r="34" spans="1:5" x14ac:dyDescent="0.2">
      <c r="A34" s="124" t="s">
        <v>167</v>
      </c>
      <c r="B34" s="125" t="s">
        <v>168</v>
      </c>
      <c r="C34" s="126">
        <v>0</v>
      </c>
      <c r="D34" s="126">
        <v>0</v>
      </c>
      <c r="E34" s="126">
        <v>191105</v>
      </c>
    </row>
    <row r="35" spans="1:5" x14ac:dyDescent="0.2">
      <c r="A35" s="124" t="s">
        <v>169</v>
      </c>
      <c r="B35" s="125" t="s">
        <v>170</v>
      </c>
      <c r="C35" s="126">
        <v>10557601</v>
      </c>
      <c r="D35" s="126">
        <v>0</v>
      </c>
      <c r="E35" s="126">
        <v>11347126</v>
      </c>
    </row>
  </sheetData>
  <mergeCells count="3">
    <mergeCell ref="A4:E4"/>
    <mergeCell ref="A1:E1"/>
    <mergeCell ref="A2:E2"/>
  </mergeCells>
  <pageMargins left="0.75" right="0.75" top="1" bottom="1" header="0.5" footer="0.5"/>
  <pageSetup scale="83" fitToHeight="0" orientation="landscape" horizontalDpi="300" verticalDpi="300" r:id="rId1"/>
  <headerFooter alignWithMargins="0">
    <oddHeader>&amp;C&amp;L&amp;RÉrték típus: Forint</oddHeader>
    <oddFooter>&amp;C&amp;LAdatellenőrző kód: 266e-5a655-e715-501e-11719796f-2f16-594d33&amp;R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Normal="100" zoomScaleSheetLayoutView="100" workbookViewId="0">
      <pane ySplit="6" topLeftCell="A7" activePane="bottomLeft" state="frozen"/>
      <selection pane="bottomLeft" activeCell="I13" sqref="I13"/>
    </sheetView>
  </sheetViews>
  <sheetFormatPr defaultRowHeight="12.75" x14ac:dyDescent="0.2"/>
  <cols>
    <col min="1" max="1" width="8.140625" style="120" customWidth="1"/>
    <col min="2" max="2" width="41" style="120" customWidth="1"/>
    <col min="3" max="3" width="32.85546875" style="120" customWidth="1"/>
    <col min="4" max="16384" width="9.140625" style="120"/>
  </cols>
  <sheetData>
    <row r="1" spans="1:3" x14ac:dyDescent="0.2">
      <c r="A1" s="152" t="s">
        <v>231</v>
      </c>
      <c r="B1" s="153"/>
      <c r="C1" s="153"/>
    </row>
    <row r="2" spans="1:3" x14ac:dyDescent="0.2">
      <c r="A2" s="154" t="s">
        <v>73</v>
      </c>
      <c r="B2" s="155"/>
      <c r="C2" s="155"/>
    </row>
    <row r="4" spans="1:3" ht="40.5" customHeight="1" x14ac:dyDescent="0.2">
      <c r="A4" s="156" t="s">
        <v>171</v>
      </c>
      <c r="B4" s="151"/>
      <c r="C4" s="151"/>
    </row>
    <row r="5" spans="1:3" ht="15" x14ac:dyDescent="0.2">
      <c r="A5" s="119" t="s">
        <v>110</v>
      </c>
      <c r="B5" s="119" t="s">
        <v>21</v>
      </c>
      <c r="C5" s="119" t="s">
        <v>172</v>
      </c>
    </row>
    <row r="6" spans="1:3" ht="15" x14ac:dyDescent="0.2">
      <c r="A6" s="119">
        <v>1</v>
      </c>
      <c r="B6" s="119">
        <v>2</v>
      </c>
      <c r="C6" s="119">
        <v>3</v>
      </c>
    </row>
    <row r="7" spans="1:3" ht="25.5" x14ac:dyDescent="0.2">
      <c r="A7" s="121" t="s">
        <v>173</v>
      </c>
      <c r="B7" s="122" t="s">
        <v>174</v>
      </c>
      <c r="C7" s="123">
        <v>1794355</v>
      </c>
    </row>
    <row r="8" spans="1:3" ht="25.5" x14ac:dyDescent="0.2">
      <c r="A8" s="121" t="s">
        <v>175</v>
      </c>
      <c r="B8" s="122" t="s">
        <v>176</v>
      </c>
      <c r="C8" s="123">
        <v>704243</v>
      </c>
    </row>
    <row r="9" spans="1:3" ht="25.5" x14ac:dyDescent="0.2">
      <c r="A9" s="124" t="s">
        <v>177</v>
      </c>
      <c r="B9" s="125" t="s">
        <v>178</v>
      </c>
      <c r="C9" s="126">
        <v>1090112</v>
      </c>
    </row>
    <row r="10" spans="1:3" ht="25.5" x14ac:dyDescent="0.2">
      <c r="A10" s="121" t="s">
        <v>179</v>
      </c>
      <c r="B10" s="122" t="s">
        <v>180</v>
      </c>
      <c r="C10" s="123">
        <v>10065523</v>
      </c>
    </row>
    <row r="11" spans="1:3" ht="25.5" x14ac:dyDescent="0.2">
      <c r="A11" s="124" t="s">
        <v>114</v>
      </c>
      <c r="B11" s="125" t="s">
        <v>181</v>
      </c>
      <c r="C11" s="126">
        <v>10065523</v>
      </c>
    </row>
    <row r="12" spans="1:3" ht="25.5" x14ac:dyDescent="0.2">
      <c r="A12" s="124" t="s">
        <v>182</v>
      </c>
      <c r="B12" s="125" t="s">
        <v>183</v>
      </c>
      <c r="C12" s="126">
        <v>11155635</v>
      </c>
    </row>
    <row r="13" spans="1:3" x14ac:dyDescent="0.2">
      <c r="A13" s="124" t="s">
        <v>184</v>
      </c>
      <c r="B13" s="125" t="s">
        <v>185</v>
      </c>
      <c r="C13" s="126">
        <v>11155635</v>
      </c>
    </row>
    <row r="14" spans="1:3" ht="25.5" x14ac:dyDescent="0.2">
      <c r="A14" s="124" t="s">
        <v>186</v>
      </c>
      <c r="B14" s="125" t="s">
        <v>187</v>
      </c>
      <c r="C14" s="126">
        <v>11155635</v>
      </c>
    </row>
  </sheetData>
  <mergeCells count="3">
    <mergeCell ref="A4:C4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266e-5a655-e715-501e-11719796f-2f16-594d33&amp;R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Normal="100" zoomScaleSheetLayoutView="100" workbookViewId="0">
      <pane ySplit="6" topLeftCell="A7" activePane="bottomLeft" state="frozen"/>
      <selection pane="bottomLeft" activeCell="K17" sqref="K17"/>
    </sheetView>
  </sheetViews>
  <sheetFormatPr defaultRowHeight="12.75" x14ac:dyDescent="0.2"/>
  <cols>
    <col min="1" max="1" width="8.140625" style="120" customWidth="1"/>
    <col min="2" max="2" width="41" style="120" customWidth="1"/>
    <col min="3" max="5" width="32.85546875" style="120" customWidth="1"/>
    <col min="6" max="16384" width="9.140625" style="120"/>
  </cols>
  <sheetData>
    <row r="1" spans="1:5" x14ac:dyDescent="0.2">
      <c r="A1" s="152" t="s">
        <v>232</v>
      </c>
      <c r="B1" s="153"/>
      <c r="C1" s="153"/>
      <c r="D1" s="153"/>
      <c r="E1" s="153"/>
    </row>
    <row r="2" spans="1:5" x14ac:dyDescent="0.2">
      <c r="A2" s="154" t="s">
        <v>73</v>
      </c>
      <c r="B2" s="155"/>
      <c r="C2" s="155"/>
      <c r="D2" s="155"/>
      <c r="E2" s="155"/>
    </row>
    <row r="4" spans="1:5" ht="48" customHeight="1" x14ac:dyDescent="0.2">
      <c r="A4" s="156" t="s">
        <v>188</v>
      </c>
      <c r="B4" s="151"/>
      <c r="C4" s="151"/>
      <c r="D4" s="151"/>
      <c r="E4" s="151"/>
    </row>
    <row r="5" spans="1:5" ht="15" x14ac:dyDescent="0.2">
      <c r="A5" s="119" t="s">
        <v>110</v>
      </c>
      <c r="B5" s="119" t="s">
        <v>21</v>
      </c>
      <c r="C5" s="119" t="s">
        <v>111</v>
      </c>
      <c r="D5" s="119" t="s">
        <v>112</v>
      </c>
      <c r="E5" s="119" t="s">
        <v>113</v>
      </c>
    </row>
    <row r="6" spans="1:5" ht="15" x14ac:dyDescent="0.2">
      <c r="A6" s="119">
        <v>1</v>
      </c>
      <c r="B6" s="119">
        <v>2</v>
      </c>
      <c r="C6" s="119">
        <v>3</v>
      </c>
      <c r="D6" s="119">
        <v>4</v>
      </c>
      <c r="E6" s="119">
        <v>5</v>
      </c>
    </row>
    <row r="7" spans="1:5" ht="25.5" x14ac:dyDescent="0.2">
      <c r="A7" s="121" t="s">
        <v>175</v>
      </c>
      <c r="B7" s="122" t="s">
        <v>189</v>
      </c>
      <c r="C7" s="123">
        <v>1177638</v>
      </c>
      <c r="D7" s="123">
        <v>0</v>
      </c>
      <c r="E7" s="123">
        <v>1200245</v>
      </c>
    </row>
    <row r="8" spans="1:5" ht="25.5" x14ac:dyDescent="0.2">
      <c r="A8" s="124" t="s">
        <v>179</v>
      </c>
      <c r="B8" s="125" t="s">
        <v>190</v>
      </c>
      <c r="C8" s="126">
        <v>1177638</v>
      </c>
      <c r="D8" s="126">
        <v>0</v>
      </c>
      <c r="E8" s="126">
        <v>1200245</v>
      </c>
    </row>
    <row r="9" spans="1:5" x14ac:dyDescent="0.2">
      <c r="A9" s="121" t="s">
        <v>191</v>
      </c>
      <c r="B9" s="122" t="s">
        <v>192</v>
      </c>
      <c r="C9" s="123">
        <v>2049249</v>
      </c>
      <c r="D9" s="123">
        <v>0</v>
      </c>
      <c r="E9" s="123">
        <v>569257</v>
      </c>
    </row>
    <row r="10" spans="1:5" ht="25.5" x14ac:dyDescent="0.2">
      <c r="A10" s="124" t="s">
        <v>186</v>
      </c>
      <c r="B10" s="125" t="s">
        <v>193</v>
      </c>
      <c r="C10" s="126">
        <v>2049249</v>
      </c>
      <c r="D10" s="126">
        <v>0</v>
      </c>
      <c r="E10" s="126">
        <v>569257</v>
      </c>
    </row>
    <row r="11" spans="1:5" x14ac:dyDescent="0.2">
      <c r="A11" s="124" t="s">
        <v>194</v>
      </c>
      <c r="B11" s="125" t="s">
        <v>195</v>
      </c>
      <c r="C11" s="126">
        <v>8449</v>
      </c>
      <c r="D11" s="126">
        <v>0</v>
      </c>
      <c r="E11" s="126">
        <v>33612</v>
      </c>
    </row>
    <row r="12" spans="1:5" ht="25.5" x14ac:dyDescent="0.2">
      <c r="A12" s="124" t="s">
        <v>196</v>
      </c>
      <c r="B12" s="125" t="s">
        <v>197</v>
      </c>
      <c r="C12" s="126">
        <v>-880060</v>
      </c>
      <c r="D12" s="126">
        <v>0</v>
      </c>
      <c r="E12" s="126">
        <v>597376</v>
      </c>
    </row>
    <row r="13" spans="1:5" ht="25.5" x14ac:dyDescent="0.2">
      <c r="A13" s="121" t="s">
        <v>198</v>
      </c>
      <c r="B13" s="122" t="s">
        <v>199</v>
      </c>
      <c r="C13" s="123">
        <v>955</v>
      </c>
      <c r="D13" s="123">
        <v>0</v>
      </c>
      <c r="E13" s="123">
        <v>1044</v>
      </c>
    </row>
    <row r="14" spans="1:5" ht="38.25" x14ac:dyDescent="0.2">
      <c r="A14" s="124" t="s">
        <v>200</v>
      </c>
      <c r="B14" s="125" t="s">
        <v>201</v>
      </c>
      <c r="C14" s="126">
        <v>955</v>
      </c>
      <c r="D14" s="126">
        <v>0</v>
      </c>
      <c r="E14" s="126">
        <v>1044</v>
      </c>
    </row>
    <row r="15" spans="1:5" ht="25.5" x14ac:dyDescent="0.2">
      <c r="A15" s="124" t="s">
        <v>202</v>
      </c>
      <c r="B15" s="125" t="s">
        <v>203</v>
      </c>
      <c r="C15" s="126">
        <v>955</v>
      </c>
      <c r="D15" s="126">
        <v>0</v>
      </c>
      <c r="E15" s="126">
        <v>1044</v>
      </c>
    </row>
    <row r="16" spans="1:5" x14ac:dyDescent="0.2">
      <c r="A16" s="124" t="s">
        <v>204</v>
      </c>
      <c r="B16" s="125" t="s">
        <v>205</v>
      </c>
      <c r="C16" s="126">
        <v>-879105</v>
      </c>
      <c r="D16" s="126">
        <v>0</v>
      </c>
      <c r="E16" s="126">
        <v>598420</v>
      </c>
    </row>
  </sheetData>
  <mergeCells count="3">
    <mergeCell ref="A4:E4"/>
    <mergeCell ref="A1:E1"/>
    <mergeCell ref="A2:E2"/>
  </mergeCells>
  <pageMargins left="0.75" right="0.75" top="1" bottom="1" header="0.5" footer="0.5"/>
  <pageSetup scale="83" fitToHeight="0" orientation="landscape" horizontalDpi="300" verticalDpi="300" r:id="rId1"/>
  <headerFooter alignWithMargins="0">
    <oddHeader>&amp;C&amp;L&amp;RÉrték típus: Forint</oddHeader>
    <oddFooter>&amp;C&amp;LAdatellenőrző kód: 266e-5a655-e715-501e-11719796f-2f16-594d33&amp;R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100" zoomScaleSheetLayoutView="100" workbookViewId="0">
      <pane ySplit="6" topLeftCell="A7" activePane="bottomLeft" state="frozen"/>
      <selection pane="bottomLeft" activeCell="B24" sqref="B24"/>
    </sheetView>
  </sheetViews>
  <sheetFormatPr defaultRowHeight="12.75" x14ac:dyDescent="0.2"/>
  <cols>
    <col min="1" max="1" width="8.140625" style="120" customWidth="1"/>
    <col min="2" max="2" width="41" style="120" customWidth="1"/>
    <col min="3" max="9" width="32.85546875" style="120" customWidth="1"/>
    <col min="10" max="16384" width="9.140625" style="120"/>
  </cols>
  <sheetData>
    <row r="1" spans="1:9" x14ac:dyDescent="0.2">
      <c r="A1" s="152" t="s">
        <v>233</v>
      </c>
      <c r="B1" s="153"/>
      <c r="C1" s="153"/>
      <c r="D1" s="153"/>
      <c r="E1" s="153"/>
      <c r="F1" s="153"/>
      <c r="G1" s="153"/>
      <c r="H1" s="153"/>
      <c r="I1" s="153"/>
    </row>
    <row r="2" spans="1:9" x14ac:dyDescent="0.2">
      <c r="A2" s="154" t="s">
        <v>73</v>
      </c>
      <c r="B2" s="155"/>
      <c r="C2" s="155"/>
      <c r="D2" s="155"/>
      <c r="E2" s="155"/>
    </row>
    <row r="4" spans="1:9" ht="31.5" customHeight="1" x14ac:dyDescent="0.2">
      <c r="A4" s="156" t="s">
        <v>206</v>
      </c>
      <c r="B4" s="151"/>
      <c r="C4" s="151"/>
      <c r="D4" s="151"/>
      <c r="E4" s="151"/>
      <c r="F4" s="151"/>
      <c r="G4" s="151"/>
      <c r="H4" s="151"/>
      <c r="I4" s="151"/>
    </row>
    <row r="5" spans="1:9" ht="45" x14ac:dyDescent="0.2">
      <c r="A5" s="119" t="s">
        <v>110</v>
      </c>
      <c r="B5" s="119" t="s">
        <v>21</v>
      </c>
      <c r="C5" s="119" t="s">
        <v>207</v>
      </c>
      <c r="D5" s="119" t="s">
        <v>208</v>
      </c>
      <c r="E5" s="119" t="s">
        <v>209</v>
      </c>
      <c r="F5" s="119" t="s">
        <v>210</v>
      </c>
      <c r="G5" s="119" t="s">
        <v>211</v>
      </c>
      <c r="H5" s="119" t="s">
        <v>212</v>
      </c>
      <c r="I5" s="119" t="s">
        <v>213</v>
      </c>
    </row>
    <row r="6" spans="1:9" ht="15" x14ac:dyDescent="0.2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</row>
    <row r="7" spans="1:9" ht="25.5" x14ac:dyDescent="0.2">
      <c r="A7" s="124" t="s">
        <v>173</v>
      </c>
      <c r="B7" s="125" t="s">
        <v>214</v>
      </c>
      <c r="C7" s="126">
        <v>0</v>
      </c>
      <c r="D7" s="126">
        <v>0</v>
      </c>
      <c r="E7" s="126">
        <v>231800</v>
      </c>
      <c r="F7" s="126">
        <v>0</v>
      </c>
      <c r="G7" s="126">
        <v>0</v>
      </c>
      <c r="H7" s="126">
        <v>0</v>
      </c>
      <c r="I7" s="126">
        <v>231800</v>
      </c>
    </row>
    <row r="8" spans="1:9" x14ac:dyDescent="0.2">
      <c r="A8" s="124" t="s">
        <v>184</v>
      </c>
      <c r="B8" s="125" t="s">
        <v>215</v>
      </c>
      <c r="C8" s="126">
        <v>0</v>
      </c>
      <c r="D8" s="126">
        <v>0</v>
      </c>
      <c r="E8" s="126">
        <v>231800</v>
      </c>
      <c r="F8" s="126">
        <v>0</v>
      </c>
      <c r="G8" s="126">
        <v>0</v>
      </c>
      <c r="H8" s="126">
        <v>0</v>
      </c>
      <c r="I8" s="126">
        <v>231800</v>
      </c>
    </row>
    <row r="9" spans="1:9" ht="25.5" x14ac:dyDescent="0.2">
      <c r="A9" s="124" t="s">
        <v>216</v>
      </c>
      <c r="B9" s="125" t="s">
        <v>217</v>
      </c>
      <c r="C9" s="126">
        <v>0</v>
      </c>
      <c r="D9" s="126">
        <v>0</v>
      </c>
      <c r="E9" s="126">
        <v>8449</v>
      </c>
      <c r="F9" s="126">
        <v>0</v>
      </c>
      <c r="G9" s="126">
        <v>0</v>
      </c>
      <c r="H9" s="126">
        <v>0</v>
      </c>
      <c r="I9" s="126">
        <v>8449</v>
      </c>
    </row>
    <row r="10" spans="1:9" x14ac:dyDescent="0.2">
      <c r="A10" s="121" t="s">
        <v>186</v>
      </c>
      <c r="B10" s="122" t="s">
        <v>218</v>
      </c>
      <c r="C10" s="123">
        <v>0</v>
      </c>
      <c r="D10" s="123">
        <v>0</v>
      </c>
      <c r="E10" s="123">
        <v>33612</v>
      </c>
      <c r="F10" s="123">
        <v>0</v>
      </c>
      <c r="G10" s="123">
        <v>0</v>
      </c>
      <c r="H10" s="123">
        <v>0</v>
      </c>
      <c r="I10" s="123">
        <v>33612</v>
      </c>
    </row>
    <row r="11" spans="1:9" ht="25.5" x14ac:dyDescent="0.2">
      <c r="A11" s="124" t="s">
        <v>219</v>
      </c>
      <c r="B11" s="125" t="s">
        <v>220</v>
      </c>
      <c r="C11" s="126">
        <v>0</v>
      </c>
      <c r="D11" s="126">
        <v>0</v>
      </c>
      <c r="E11" s="126">
        <v>42061</v>
      </c>
      <c r="F11" s="126">
        <v>0</v>
      </c>
      <c r="G11" s="126">
        <v>0</v>
      </c>
      <c r="H11" s="126">
        <v>0</v>
      </c>
      <c r="I11" s="126">
        <v>42061</v>
      </c>
    </row>
    <row r="12" spans="1:9" x14ac:dyDescent="0.2">
      <c r="A12" s="124" t="s">
        <v>196</v>
      </c>
      <c r="B12" s="125" t="s">
        <v>221</v>
      </c>
      <c r="C12" s="126">
        <v>0</v>
      </c>
      <c r="D12" s="126">
        <v>0</v>
      </c>
      <c r="E12" s="126">
        <v>42061</v>
      </c>
      <c r="F12" s="126">
        <v>0</v>
      </c>
      <c r="G12" s="126">
        <v>0</v>
      </c>
      <c r="H12" s="126">
        <v>0</v>
      </c>
      <c r="I12" s="126">
        <v>42061</v>
      </c>
    </row>
    <row r="13" spans="1:9" x14ac:dyDescent="0.2">
      <c r="A13" s="124" t="s">
        <v>222</v>
      </c>
      <c r="B13" s="125" t="s">
        <v>223</v>
      </c>
      <c r="C13" s="126">
        <v>0</v>
      </c>
      <c r="D13" s="126">
        <v>0</v>
      </c>
      <c r="E13" s="126">
        <v>189739</v>
      </c>
      <c r="F13" s="126">
        <v>0</v>
      </c>
      <c r="G13" s="126">
        <v>0</v>
      </c>
      <c r="H13" s="126">
        <v>0</v>
      </c>
      <c r="I13" s="126">
        <v>189739</v>
      </c>
    </row>
  </sheetData>
  <mergeCells count="3">
    <mergeCell ref="A4:I4"/>
    <mergeCell ref="A1:I1"/>
    <mergeCell ref="A2:E2"/>
  </mergeCells>
  <pageMargins left="0.75" right="0.75" top="1" bottom="1" header="0.5" footer="0.5"/>
  <pageSetup scale="83" orientation="landscape" horizontalDpi="300" verticalDpi="300" r:id="rId1"/>
  <headerFooter alignWithMargins="0">
    <oddHeader>&amp;C&amp;L&amp;RÉrték típus: Forint</oddHeader>
    <oddFooter>&amp;C&amp;LAdatellenőrző kód: 266e-5a655-e715-501e-11719796f-2f16-594d33&amp;R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5</vt:i4>
      </vt:variant>
    </vt:vector>
  </HeadingPairs>
  <TitlesOfParts>
    <vt:vector size="13" baseType="lpstr">
      <vt:lpstr>1.mérleg </vt:lpstr>
      <vt:lpstr>2.sz.kiad-bev.</vt:lpstr>
      <vt:lpstr>3.Táj.adatok műk.</vt:lpstr>
      <vt:lpstr>4.Táj.adatok felh.</vt:lpstr>
      <vt:lpstr>5. vagyon</vt:lpstr>
      <vt:lpstr>6. maradvány</vt:lpstr>
      <vt:lpstr>7. eredmény</vt:lpstr>
      <vt:lpstr>8. tárgyie.</vt:lpstr>
      <vt:lpstr>'1.mérleg '!Nyomtatási_terület</vt:lpstr>
      <vt:lpstr>'2.sz.kiad-bev.'!Nyomtatási_terület</vt:lpstr>
      <vt:lpstr>'3.Táj.adatok műk.'!Nyomtatási_terület</vt:lpstr>
      <vt:lpstr>'4.Táj.adatok felh.'!Nyomtatási_terület</vt:lpstr>
      <vt:lpstr>'5.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Köveskál Önkormányzat</dc:creator>
  <cp:lastModifiedBy>Sibak András</cp:lastModifiedBy>
  <cp:lastPrinted>2022-05-16T10:36:17Z</cp:lastPrinted>
  <dcterms:created xsi:type="dcterms:W3CDTF">2012-02-13T14:26:12Z</dcterms:created>
  <dcterms:modified xsi:type="dcterms:W3CDTF">2022-09-13T12:14:34Z</dcterms:modified>
</cp:coreProperties>
</file>